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2585" activeTab="1"/>
  </bookViews>
  <sheets>
    <sheet name="作成要領" sheetId="10" r:id="rId1"/>
    <sheet name="管理表（１ページ）" sheetId="7" r:id="rId2"/>
    <sheet name="管理表 (２ページ) " sheetId="12" r:id="rId3"/>
  </sheets>
  <definedNames>
    <definedName name="_xlnm.Print_Area" localSheetId="1">'管理表（１ページ）'!$A$1:$BX$58</definedName>
    <definedName name="_xlnm.Print_Area" localSheetId="2">'管理表 (２ページ) '!$A$1:$BY$58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足木 嘉宏</author>
  </authors>
  <commentList>
    <comment ref="S8" authorId="0">
      <text>
        <r>
          <rPr>
            <b/>
            <sz val="11"/>
            <color indexed="10"/>
            <rFont val="ＭＳ Ｐゴシック"/>
          </rPr>
          <t>プルダウンリストから「○」を選択して下さい</t>
        </r>
      </text>
    </comment>
    <comment ref="AP8" authorId="0">
      <text>
        <r>
          <rPr>
            <b/>
            <sz val="11"/>
            <color indexed="10"/>
            <rFont val="ＭＳ Ｐゴシック"/>
          </rPr>
          <t>プルダウンリストから「○」または「●」を選択して下さい</t>
        </r>
      </text>
    </comment>
    <comment ref="S43" authorId="0">
      <text>
        <r>
          <rPr>
            <b/>
            <sz val="11"/>
            <color indexed="10"/>
            <rFont val="ＭＳ Ｐゴシック"/>
          </rPr>
          <t>プルダウンリストから「○」を選択して下さい</t>
        </r>
      </text>
    </comment>
    <comment ref="AO43" authorId="0">
      <text>
        <r>
          <rPr>
            <b/>
            <sz val="11"/>
            <color indexed="10"/>
            <rFont val="ＭＳ Ｐゴシック"/>
          </rPr>
          <t>プルダウンリストから「○」を選択して下さい</t>
        </r>
      </text>
    </comment>
    <comment ref="Q13" authorId="0">
      <text>
        <r>
          <rPr>
            <b/>
            <sz val="16"/>
            <color indexed="10"/>
            <rFont val="ＭＳ Ｐゴシック"/>
          </rPr>
          <t>令和２年中に産まれた子牛の場合入力（それ以外空欄）</t>
        </r>
      </text>
    </comment>
    <comment ref="Q14" authorId="0">
      <text>
        <r>
          <rPr>
            <b/>
            <sz val="16"/>
            <color indexed="10"/>
            <rFont val="ＭＳ Ｐゴシック"/>
          </rPr>
          <t>令和元年以前に産まれた牛の場合、令和元年の管理表の「育成管理表」の内「棚卸残高（期末）」から転記する</t>
        </r>
      </text>
    </comment>
    <comment ref="BN13"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BN14" authorId="0">
      <text>
        <r>
          <rPr>
            <b/>
            <sz val="16"/>
            <color indexed="10"/>
            <rFont val="ＭＳ Ｐゴシック"/>
          </rPr>
          <t>令和２年中に購入した親牛の場合入力（それ以外空欄）</t>
        </r>
      </text>
    </comment>
    <comment ref="BN15"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BN16" authorId="0">
      <text>
        <r>
          <rPr>
            <b/>
            <sz val="16"/>
            <color indexed="10"/>
            <rFont val="ＭＳ Ｐゴシック"/>
          </rPr>
          <t>令和２年中に購入した親牛の場合入力（それ以外空欄）</t>
        </r>
      </text>
    </comment>
    <comment ref="BN17"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BN18" authorId="0">
      <text>
        <r>
          <rPr>
            <b/>
            <sz val="16"/>
            <color indexed="10"/>
            <rFont val="ＭＳ Ｐゴシック"/>
          </rPr>
          <t>令和２年中に購入した親牛の場合入力（それ以外空欄）</t>
        </r>
      </text>
    </comment>
    <comment ref="BN19"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BN20" authorId="0">
      <text>
        <r>
          <rPr>
            <b/>
            <sz val="16"/>
            <color indexed="10"/>
            <rFont val="ＭＳ Ｐゴシック"/>
          </rPr>
          <t>令和２年中に購入した親牛の場合入力（それ以外空欄）</t>
        </r>
      </text>
    </comment>
    <comment ref="BN21"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BN22" authorId="0">
      <text>
        <r>
          <rPr>
            <b/>
            <sz val="16"/>
            <color indexed="10"/>
            <rFont val="ＭＳ Ｐゴシック"/>
          </rPr>
          <t>令和２年中に購入した親牛の場合入力（それ以外空欄）</t>
        </r>
      </text>
    </comment>
    <comment ref="BN50" authorId="0">
      <text>
        <r>
          <rPr>
            <b/>
            <sz val="16"/>
            <color indexed="10"/>
            <rFont val="ＭＳ Ｐゴシック"/>
          </rPr>
          <t>令和２年中に購入した親牛の場合入力（それ以外空欄）</t>
        </r>
      </text>
    </comment>
    <comment ref="BN52" authorId="0">
      <text>
        <r>
          <rPr>
            <b/>
            <sz val="16"/>
            <color indexed="10"/>
            <rFont val="ＭＳ Ｐゴシック"/>
          </rPr>
          <t>令和２年中に購入した親牛の場合入力（それ以外空欄）</t>
        </r>
      </text>
    </comment>
    <comment ref="BN49" authorId="0">
      <text>
        <r>
          <rPr>
            <b/>
            <sz val="16"/>
            <color indexed="10"/>
            <rFont val="ＭＳ Ｐゴシック"/>
          </rPr>
          <t>①令和元年の管理表で「将来の親牛管理表」に記載されていた牛で令和２年中に親牛となった場合、令和元年管理表の「将来の親牛管理表」の内「翌年度への繰越額」から転記する
②令和２年中に産まれた将来親牛となる子牛は、この子牛の素畜費
を令和元年管理表の「親牛管理表」の内「翌年産む牛の素畜費」を参考に入力する</t>
        </r>
      </text>
    </comment>
    <comment ref="Q15" authorId="0">
      <text>
        <r>
          <rPr>
            <b/>
            <sz val="16"/>
            <color indexed="10"/>
            <rFont val="ＭＳ Ｐゴシック"/>
          </rPr>
          <t>令和２年中に産まれた子牛の場合入力（それ以外空欄）</t>
        </r>
      </text>
    </comment>
    <comment ref="Q17" authorId="0">
      <text>
        <r>
          <rPr>
            <b/>
            <sz val="16"/>
            <color indexed="10"/>
            <rFont val="ＭＳ Ｐゴシック"/>
          </rPr>
          <t>令和２年中に産まれた子牛の場合入力（それ以外空欄）</t>
        </r>
      </text>
    </comment>
    <comment ref="Q19" authorId="0">
      <text>
        <r>
          <rPr>
            <b/>
            <sz val="16"/>
            <color indexed="10"/>
            <rFont val="ＭＳ Ｐゴシック"/>
          </rPr>
          <t>令和２年中に産まれた子牛の場合入力（それ以外空欄）</t>
        </r>
      </text>
    </comment>
    <comment ref="Q21" authorId="0">
      <text>
        <r>
          <rPr>
            <b/>
            <sz val="16"/>
            <color indexed="10"/>
            <rFont val="ＭＳ Ｐゴシック"/>
          </rPr>
          <t>令和２年中に産まれた子牛の場合入力（それ以外空欄）</t>
        </r>
      </text>
    </comment>
    <comment ref="Q16" authorId="0">
      <text>
        <r>
          <rPr>
            <b/>
            <sz val="16"/>
            <color indexed="10"/>
            <rFont val="ＭＳ Ｐゴシック"/>
          </rPr>
          <t>令和元年以前に産まれた牛の場合、令和元年の管理表の「育成管理表」の内「棚卸残高（期末）」から転記する</t>
        </r>
      </text>
    </comment>
    <comment ref="Q18" authorId="0">
      <text>
        <r>
          <rPr>
            <b/>
            <sz val="16"/>
            <color indexed="10"/>
            <rFont val="ＭＳ Ｐゴシック"/>
          </rPr>
          <t>令和元年以前に産まれた牛の場合、令和元年の管理表の「育成管理表」の内「棚卸残高（期末）」から転記する</t>
        </r>
      </text>
    </comment>
    <comment ref="Q20" authorId="0">
      <text>
        <r>
          <rPr>
            <b/>
            <sz val="16"/>
            <color indexed="10"/>
            <rFont val="ＭＳ Ｐゴシック"/>
          </rPr>
          <t>令和元年以前に産まれた牛の場合、令和元年の管理表の「育成管理表」の内「棚卸残高（期末）」から転記する</t>
        </r>
      </text>
    </comment>
    <comment ref="Q22" authorId="0">
      <text>
        <r>
          <rPr>
            <b/>
            <sz val="16"/>
            <color indexed="10"/>
            <rFont val="ＭＳ Ｐゴシック"/>
          </rPr>
          <t>令和元年以前に産まれた牛の場合、令和元年の管理表の「育成管理表」の内「棚卸残高（期末）」から転記する</t>
        </r>
      </text>
    </comment>
    <comment ref="BN51" authorId="0">
      <text>
        <r>
          <rPr>
            <b/>
            <sz val="16"/>
            <color indexed="10"/>
            <rFont val="ＭＳ Ｐゴシック"/>
          </rPr>
          <t>①令和元年の管理表で「将来の親牛管理表」に記載されていた牛で令和２年中に親牛となった場合、令和元年管理表の「将来の親牛管理表」の内「翌年度への繰越額」から転記する
②令和２年中に産まれた将来親牛となる子牛は、この子牛の素畜費
を令和元年管理表の「親牛管理表」の内「翌年産む牛の素畜費」を参考に入力する</t>
        </r>
      </text>
    </comment>
  </commentList>
</comments>
</file>

<file path=xl/comments2.xml><?xml version="1.0" encoding="utf-8"?>
<comments xmlns="http://schemas.openxmlformats.org/spreadsheetml/2006/main">
  <authors>
    <author>足木 嘉宏</author>
  </authors>
  <commentList>
    <comment ref="S8" authorId="0">
      <text>
        <r>
          <rPr>
            <b/>
            <sz val="11"/>
            <color indexed="10"/>
            <rFont val="ＭＳ Ｐゴシック"/>
          </rPr>
          <t>プルダウンリストから「○」を選択して下さい</t>
        </r>
      </text>
    </comment>
    <comment ref="AP8" authorId="0">
      <text>
        <r>
          <rPr>
            <b/>
            <sz val="11"/>
            <color indexed="10"/>
            <rFont val="ＭＳ Ｐゴシック"/>
          </rPr>
          <t>プルダウンリストから「○」または「●」を選択して下さい</t>
        </r>
      </text>
    </comment>
    <comment ref="Q11" authorId="0">
      <text>
        <r>
          <rPr>
            <b/>
            <sz val="16"/>
            <color indexed="10"/>
            <rFont val="ＭＳ Ｐゴシック"/>
          </rPr>
          <t>令和２年中に産まれた子牛の場合入力（それ以外空欄）</t>
        </r>
      </text>
    </comment>
    <comment ref="BN11"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Q12" authorId="0">
      <text>
        <r>
          <rPr>
            <b/>
            <sz val="16"/>
            <color indexed="10"/>
            <rFont val="ＭＳ Ｐゴシック"/>
          </rPr>
          <t>令和元年以前に産まれた牛の場合、令和元年の管理表の「育成管理表」の内「棚卸残高（期末）」から転記する</t>
        </r>
      </text>
    </comment>
    <comment ref="BN12" authorId="0">
      <text>
        <r>
          <rPr>
            <b/>
            <sz val="16"/>
            <color indexed="10"/>
            <rFont val="ＭＳ Ｐゴシック"/>
          </rPr>
          <t>令和２年中に購入した親牛の場合入力（それ以外空欄）</t>
        </r>
      </text>
    </comment>
    <comment ref="Q13" authorId="0">
      <text>
        <r>
          <rPr>
            <b/>
            <sz val="16"/>
            <color indexed="10"/>
            <rFont val="ＭＳ Ｐゴシック"/>
          </rPr>
          <t>令和２年中に産まれた子牛の場合入力（それ以外空欄）</t>
        </r>
      </text>
    </comment>
    <comment ref="BN13"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Q14" authorId="0">
      <text>
        <r>
          <rPr>
            <b/>
            <sz val="16"/>
            <color indexed="10"/>
            <rFont val="ＭＳ Ｐゴシック"/>
          </rPr>
          <t>令和元年以前に産まれた牛の場合、令和元年の管理表の「育成管理表」の内「棚卸残高（期末）」から転記する</t>
        </r>
      </text>
    </comment>
    <comment ref="BN14" authorId="0">
      <text>
        <r>
          <rPr>
            <b/>
            <sz val="16"/>
            <color indexed="10"/>
            <rFont val="ＭＳ Ｐゴシック"/>
          </rPr>
          <t>令和２年中に購入した親牛の場合入力（それ以外空欄）</t>
        </r>
      </text>
    </comment>
    <comment ref="Q15" authorId="0">
      <text>
        <r>
          <rPr>
            <b/>
            <sz val="16"/>
            <color indexed="10"/>
            <rFont val="ＭＳ Ｐゴシック"/>
          </rPr>
          <t>令和２年中に産まれた子牛の場合入力（それ以外空欄）</t>
        </r>
      </text>
    </comment>
    <comment ref="BN15"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Q16" authorId="0">
      <text>
        <r>
          <rPr>
            <b/>
            <sz val="16"/>
            <color indexed="10"/>
            <rFont val="ＭＳ Ｐゴシック"/>
          </rPr>
          <t>令和元年以前に産まれた牛の場合、令和元年の管理表の「育成管理表」の内「棚卸残高（期末）」から転記する</t>
        </r>
      </text>
    </comment>
    <comment ref="BN16" authorId="0">
      <text>
        <r>
          <rPr>
            <b/>
            <sz val="16"/>
            <color indexed="10"/>
            <rFont val="ＭＳ Ｐゴシック"/>
          </rPr>
          <t>令和２年中に購入した親牛の場合入力（それ以外空欄）</t>
        </r>
      </text>
    </comment>
    <comment ref="Q17" authorId="0">
      <text>
        <r>
          <rPr>
            <b/>
            <sz val="16"/>
            <color indexed="10"/>
            <rFont val="ＭＳ Ｐゴシック"/>
          </rPr>
          <t>令和２年中に産まれた子牛の場合入力（それ以外空欄）</t>
        </r>
      </text>
    </comment>
    <comment ref="BN17"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Q18" authorId="0">
      <text>
        <r>
          <rPr>
            <b/>
            <sz val="16"/>
            <color indexed="10"/>
            <rFont val="ＭＳ Ｐゴシック"/>
          </rPr>
          <t>令和元年以前に産まれた牛の場合、令和元年の管理表の「育成管理表」の内「棚卸残高（期末）」から転記する</t>
        </r>
      </text>
    </comment>
    <comment ref="BN18" authorId="0">
      <text>
        <r>
          <rPr>
            <b/>
            <sz val="16"/>
            <color indexed="10"/>
            <rFont val="ＭＳ Ｐゴシック"/>
          </rPr>
          <t>令和２年中に購入した親牛の場合入力（それ以外空欄）</t>
        </r>
      </text>
    </comment>
    <comment ref="Q19" authorId="0">
      <text>
        <r>
          <rPr>
            <b/>
            <sz val="16"/>
            <color indexed="10"/>
            <rFont val="ＭＳ Ｐゴシック"/>
          </rPr>
          <t>令和２年中に産まれた子牛の場合入力（それ以外空欄）</t>
        </r>
      </text>
    </comment>
    <comment ref="BN19"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Q20" authorId="0">
      <text>
        <r>
          <rPr>
            <b/>
            <sz val="16"/>
            <color indexed="10"/>
            <rFont val="ＭＳ Ｐゴシック"/>
          </rPr>
          <t>令和元年以前に産まれた牛の場合、令和元年の管理表の「育成管理表」の内「棚卸残高（期末）」から転記する</t>
        </r>
      </text>
    </comment>
    <comment ref="BN20" authorId="0">
      <text>
        <r>
          <rPr>
            <b/>
            <sz val="16"/>
            <color indexed="10"/>
            <rFont val="ＭＳ Ｐゴシック"/>
          </rPr>
          <t>令和２年中に購入した親牛の場合入力（それ以外空欄）</t>
        </r>
      </text>
    </comment>
    <comment ref="Q21" authorId="0">
      <text>
        <r>
          <rPr>
            <b/>
            <sz val="16"/>
            <color indexed="10"/>
            <rFont val="ＭＳ Ｐゴシック"/>
          </rPr>
          <t>令和２年中に産まれた子牛の場合入力（それ以外空欄）</t>
        </r>
      </text>
    </comment>
    <comment ref="BN21" authorId="0">
      <text>
        <r>
          <rPr>
            <b/>
            <sz val="16"/>
            <color indexed="10"/>
            <rFont val="ＭＳ Ｐゴシック"/>
          </rPr>
          <t xml:space="preserve">令和元年の管理表で「将来の親牛管理表」に記載されていた牛で令和２年中に親牛となった場合、令和元年管理表の「将来の親牛管理表」の内「翌年度への繰越額」から転記する
</t>
        </r>
      </text>
    </comment>
    <comment ref="Q22" authorId="0">
      <text>
        <r>
          <rPr>
            <b/>
            <sz val="16"/>
            <color indexed="10"/>
            <rFont val="ＭＳ Ｐゴシック"/>
          </rPr>
          <t>令和元年以前に産まれた牛の場合、令和元年の管理表の「育成管理表」の内「棚卸残高（期末）」から転記する</t>
        </r>
      </text>
    </comment>
    <comment ref="BN22" authorId="0">
      <text>
        <r>
          <rPr>
            <b/>
            <sz val="16"/>
            <color indexed="10"/>
            <rFont val="ＭＳ Ｐゴシック"/>
          </rPr>
          <t>令和２年中に購入した親牛の場合入力（それ以外空欄）</t>
        </r>
      </text>
    </comment>
    <comment ref="S43" authorId="0">
      <text>
        <r>
          <rPr>
            <b/>
            <sz val="11"/>
            <color indexed="10"/>
            <rFont val="ＭＳ Ｐゴシック"/>
          </rPr>
          <t>プルダウンリストから「○」を選択して下さい</t>
        </r>
      </text>
    </comment>
    <comment ref="AO43" authorId="0">
      <text>
        <r>
          <rPr>
            <b/>
            <sz val="11"/>
            <color indexed="10"/>
            <rFont val="ＭＳ Ｐゴシック"/>
          </rPr>
          <t>プルダウンリストから「○」を選択して下さい</t>
        </r>
      </text>
    </comment>
    <comment ref="BN47" authorId="0">
      <text>
        <r>
          <rPr>
            <b/>
            <sz val="16"/>
            <color indexed="10"/>
            <rFont val="ＭＳ Ｐゴシック"/>
          </rPr>
          <t>①令和元年の管理表で「将来の親牛管理表」に記載されていた牛で令和２年中に親牛となった場合、令和元年管理表の「将来の親牛管理表」の内「翌年度への繰越額」から転記する
②令和２年中に産まれた将来親牛となる子牛は、この子牛の素畜費
を令和元年管理表の「親牛管理表」の内「翌年産む牛の素畜費」を参考に入力する</t>
        </r>
      </text>
    </comment>
    <comment ref="BN48" authorId="0">
      <text>
        <r>
          <rPr>
            <b/>
            <sz val="16"/>
            <color indexed="10"/>
            <rFont val="ＭＳ Ｐゴシック"/>
          </rPr>
          <t>令和２年中に購入した親牛の場合入力（それ以外空欄）</t>
        </r>
      </text>
    </comment>
    <comment ref="BN49" authorId="0">
      <text>
        <r>
          <rPr>
            <b/>
            <sz val="16"/>
            <color indexed="10"/>
            <rFont val="ＭＳ Ｐゴシック"/>
          </rPr>
          <t>①令和元年の管理表で「将来の親牛管理表」に記載されていた牛で令和２年中に親牛となった場合、令和元年管理表の「将来の親牛管理表」の内「翌年度への繰越額」から転記する
②令和２年中に産まれた将来親牛となる子牛は、この子牛の素畜費
を令和元年管理表の「親牛管理表」の内「翌年産む牛の素畜費」を参考に入力する</t>
        </r>
      </text>
    </comment>
    <comment ref="BN50" authorId="0">
      <text>
        <r>
          <rPr>
            <b/>
            <sz val="16"/>
            <color indexed="10"/>
            <rFont val="ＭＳ Ｐゴシック"/>
          </rPr>
          <t>令和２年中に購入した親牛の場合入力（それ以外空欄）</t>
        </r>
      </text>
    </comment>
    <comment ref="BN51" authorId="0">
      <text>
        <r>
          <rPr>
            <b/>
            <sz val="16"/>
            <color indexed="10"/>
            <rFont val="ＭＳ Ｐゴシック"/>
          </rPr>
          <t>①令和元年の管理表で「将来の親牛管理表」に記載されていた牛で令和２年中に親牛となった場合、令和元年管理表の「将来の親牛管理表」の内「翌年度への繰越額」から転記する
②令和２年中に産まれた将来親牛となる子牛は、この子牛の素畜費
を令和元年管理表の「親牛管理表」の内「翌年産む牛の素畜費」を参考に入力する</t>
        </r>
      </text>
    </comment>
    <comment ref="BN52" authorId="0">
      <text>
        <r>
          <rPr>
            <b/>
            <sz val="16"/>
            <color indexed="10"/>
            <rFont val="ＭＳ Ｐゴシック"/>
          </rPr>
          <t>令和２年中に購入した親牛の場合入力（それ以外空欄）</t>
        </r>
      </text>
    </comment>
  </commentList>
</comments>
</file>

<file path=xl/sharedStrings.xml><?xml version="1.0" encoding="utf-8"?>
<sst xmlns="http://schemas.openxmlformats.org/spreadsheetml/2006/main" xmlns:r="http://schemas.openxmlformats.org/officeDocument/2006/relationships" count="119" uniqueCount="119">
  <si>
    <t>【作成要領】</t>
    <rPh sb="1" eb="3">
      <t>サクセイ</t>
    </rPh>
    <rPh sb="3" eb="5">
      <t>ヨウリョウ</t>
    </rPh>
    <phoneticPr fontId="19"/>
  </si>
  <si>
    <t>　②飼料費を個別管理している場合は、水色着色セルの計算式を削除して手入力を行って下さい。</t>
    <rPh sb="2" eb="5">
      <t>シリョウヒ</t>
    </rPh>
    <rPh sb="6" eb="8">
      <t>コベツ</t>
    </rPh>
    <rPh sb="8" eb="10">
      <t>カンリ</t>
    </rPh>
    <rPh sb="14" eb="16">
      <t>バアイ</t>
    </rPh>
    <rPh sb="18" eb="20">
      <t>ミズイロ</t>
    </rPh>
    <rPh sb="20" eb="22">
      <t>チャクショク</t>
    </rPh>
    <rPh sb="25" eb="28">
      <t>ケイサンシキ</t>
    </rPh>
    <rPh sb="29" eb="31">
      <t>サクジョ</t>
    </rPh>
    <rPh sb="33" eb="36">
      <t>テニュウリョク</t>
    </rPh>
    <rPh sb="37" eb="38">
      <t>オコナ</t>
    </rPh>
    <rPh sb="40" eb="41">
      <t>クダ</t>
    </rPh>
    <phoneticPr fontId="19"/>
  </si>
  <si>
    <t>円/頭･月</t>
    <rPh sb="0" eb="1">
      <t>エン</t>
    </rPh>
    <rPh sb="2" eb="3">
      <t>トウ</t>
    </rPh>
    <rPh sb="4" eb="5">
      <t>ツキ</t>
    </rPh>
    <phoneticPr fontId="19"/>
  </si>
  <si>
    <t>販売金額合計</t>
    <rPh sb="0" eb="2">
      <t>ハンバイ</t>
    </rPh>
    <rPh sb="2" eb="4">
      <t>キンガク</t>
    </rPh>
    <rPh sb="4" eb="6">
      <t>ゴウケイ</t>
    </rPh>
    <phoneticPr fontId="19"/>
  </si>
  <si>
    <t>年　月　日</t>
    <rPh sb="0" eb="1">
      <t>トシ</t>
    </rPh>
    <rPh sb="2" eb="3">
      <t>ツキ</t>
    </rPh>
    <rPh sb="4" eb="5">
      <t>ヒ</t>
    </rPh>
    <phoneticPr fontId="19"/>
  </si>
  <si>
    <t>　①薄黄色で着色したセルを手入力して下さい。（その他のセルは計算式が入っています。）</t>
    <rPh sb="2" eb="3">
      <t>ウス</t>
    </rPh>
    <rPh sb="3" eb="5">
      <t>キイロ</t>
    </rPh>
    <rPh sb="6" eb="8">
      <t>チャクショク</t>
    </rPh>
    <rPh sb="13" eb="16">
      <t>テニュウリョク</t>
    </rPh>
    <rPh sb="18" eb="19">
      <t>クダ</t>
    </rPh>
    <rPh sb="25" eb="26">
      <t>タ</t>
    </rPh>
    <rPh sb="30" eb="33">
      <t>ケイサンシキ</t>
    </rPh>
    <rPh sb="34" eb="35">
      <t>ハイ</t>
    </rPh>
    <phoneticPr fontId="19"/>
  </si>
  <si>
    <t>氏名：</t>
    <rPh sb="0" eb="2">
      <t>シメイ</t>
    </rPh>
    <phoneticPr fontId="19"/>
  </si>
  <si>
    <t>なし</t>
  </si>
  <si>
    <t>住所：</t>
    <rPh sb="0" eb="2">
      <t>ジュウショ</t>
    </rPh>
    <phoneticPr fontId="19"/>
  </si>
  <si>
    <t>奥出雲町</t>
  </si>
  <si>
    <t>販売管理表</t>
    <rPh sb="0" eb="2">
      <t>ハンバイ</t>
    </rPh>
    <rPh sb="2" eb="4">
      <t>カンリ</t>
    </rPh>
    <rPh sb="4" eb="5">
      <t>ヒョウ</t>
    </rPh>
    <phoneticPr fontId="19"/>
  </si>
  <si>
    <t>翌年度への繰越額</t>
    <rPh sb="0" eb="3">
      <t>ヨクネンド</t>
    </rPh>
    <rPh sb="5" eb="7">
      <t>クリコシ</t>
    </rPh>
    <rPh sb="7" eb="8">
      <t>ガク</t>
    </rPh>
    <phoneticPr fontId="19"/>
  </si>
  <si>
    <t>翌年産む牛の
素畜費 
 （受精料）</t>
    <rPh sb="0" eb="2">
      <t>ヨクネン</t>
    </rPh>
    <rPh sb="2" eb="3">
      <t>ウ</t>
    </rPh>
    <rPh sb="4" eb="5">
      <t>ウシ</t>
    </rPh>
    <rPh sb="7" eb="8">
      <t>ソ</t>
    </rPh>
    <rPh sb="8" eb="9">
      <t>チク</t>
    </rPh>
    <rPh sb="9" eb="10">
      <t>ヒ</t>
    </rPh>
    <rPh sb="14" eb="16">
      <t>ジュセイ</t>
    </rPh>
    <rPh sb="16" eb="17">
      <t>リョウ</t>
    </rPh>
    <phoneticPr fontId="19"/>
  </si>
  <si>
    <t>３月</t>
  </si>
  <si>
    <t>７月</t>
  </si>
  <si>
    <t>●</t>
  </si>
  <si>
    <t>親牛管理表</t>
    <rPh sb="0" eb="2">
      <t>オヤウシ</t>
    </rPh>
    <rPh sb="2" eb="4">
      <t>カンリ</t>
    </rPh>
    <rPh sb="4" eb="5">
      <t>ヒョウ</t>
    </rPh>
    <phoneticPr fontId="19"/>
  </si>
  <si>
    <t>今年１月～１２月までの期間に販売した子牛</t>
    <rPh sb="0" eb="2">
      <t>コトシ</t>
    </rPh>
    <rPh sb="3" eb="4">
      <t>ガツ</t>
    </rPh>
    <rPh sb="7" eb="8">
      <t>ガツ</t>
    </rPh>
    <rPh sb="11" eb="13">
      <t>キカン</t>
    </rPh>
    <rPh sb="14" eb="16">
      <t>ハンバイ</t>
    </rPh>
    <rPh sb="18" eb="19">
      <t>コ</t>
    </rPh>
    <rPh sb="19" eb="20">
      <t>ウシ</t>
    </rPh>
    <phoneticPr fontId="19"/>
  </si>
  <si>
    <t>翌年以降で減価償却費として計上します</t>
    <rPh sb="0" eb="2">
      <t>ヨクネン</t>
    </rPh>
    <rPh sb="2" eb="4">
      <t>イコウ</t>
    </rPh>
    <rPh sb="5" eb="7">
      <t>ゲンカ</t>
    </rPh>
    <rPh sb="7" eb="9">
      <t>ショウキャク</t>
    </rPh>
    <rPh sb="9" eb="10">
      <t>ヒ</t>
    </rPh>
    <rPh sb="13" eb="15">
      <t>ケイジョウ</t>
    </rPh>
    <phoneticPr fontId="19"/>
  </si>
  <si>
    <t>飼料を与えた月に○印を付けてください。</t>
    <rPh sb="0" eb="2">
      <t>シリョウ</t>
    </rPh>
    <rPh sb="3" eb="4">
      <t>アタ</t>
    </rPh>
    <rPh sb="6" eb="7">
      <t>ツキ</t>
    </rPh>
    <rPh sb="9" eb="10">
      <t>シルシ</t>
    </rPh>
    <rPh sb="11" eb="12">
      <t>ツ</t>
    </rPh>
    <phoneticPr fontId="19"/>
  </si>
  <si>
    <t>①価　　格</t>
    <rPh sb="1" eb="2">
      <t>アタイ</t>
    </rPh>
    <rPh sb="4" eb="5">
      <t>カク</t>
    </rPh>
    <phoneticPr fontId="19"/>
  </si>
  <si>
    <t>６月</t>
  </si>
  <si>
    <t>育成管理表</t>
    <rPh sb="0" eb="2">
      <t>イクセイ</t>
    </rPh>
    <rPh sb="2" eb="5">
      <t>カンリヒョウ</t>
    </rPh>
    <phoneticPr fontId="19"/>
  </si>
  <si>
    <t>減価償却資産である親牛(本年中に親になったものを含む)</t>
    <rPh sb="0" eb="2">
      <t>ゲンカ</t>
    </rPh>
    <rPh sb="2" eb="4">
      <t>ショウキャク</t>
    </rPh>
    <rPh sb="4" eb="6">
      <t>シサン</t>
    </rPh>
    <rPh sb="9" eb="11">
      <t>オヤウシ</t>
    </rPh>
    <rPh sb="12" eb="14">
      <t>ホンネン</t>
    </rPh>
    <rPh sb="14" eb="15">
      <t>チュウ</t>
    </rPh>
    <rPh sb="16" eb="17">
      <t>オヤ</t>
    </rPh>
    <rPh sb="24" eb="25">
      <t>フク</t>
    </rPh>
    <phoneticPr fontId="19"/>
  </si>
  <si>
    <t>８月</t>
  </si>
  <si>
    <t>№</t>
  </si>
  <si>
    <t>牛の名前</t>
    <rPh sb="0" eb="1">
      <t>ウシ</t>
    </rPh>
    <rPh sb="2" eb="4">
      <t>ナマエ</t>
    </rPh>
    <phoneticPr fontId="19"/>
  </si>
  <si>
    <t>１２月</t>
  </si>
  <si>
    <t>今年の素畜費計（収支内訳書㋩）</t>
    <rPh sb="0" eb="2">
      <t>コトシ</t>
    </rPh>
    <rPh sb="3" eb="4">
      <t>ソ</t>
    </rPh>
    <rPh sb="4" eb="5">
      <t>チク</t>
    </rPh>
    <rPh sb="5" eb="6">
      <t>ヒ</t>
    </rPh>
    <rPh sb="6" eb="7">
      <t>ケイ</t>
    </rPh>
    <rPh sb="8" eb="10">
      <t>シュウシ</t>
    </rPh>
    <rPh sb="10" eb="13">
      <t>ウチワケショ</t>
    </rPh>
    <phoneticPr fontId="19"/>
  </si>
  <si>
    <t>○</t>
  </si>
  <si>
    <t>販売価格</t>
    <rPh sb="0" eb="2">
      <t>ハンバイ</t>
    </rPh>
    <rPh sb="2" eb="4">
      <t>カカク</t>
    </rPh>
    <phoneticPr fontId="19"/>
  </si>
  <si>
    <t>売却証明書</t>
    <rPh sb="0" eb="2">
      <t>バイキャク</t>
    </rPh>
    <rPh sb="2" eb="5">
      <t>ショウメイショ</t>
    </rPh>
    <phoneticPr fontId="19"/>
  </si>
  <si>
    <t>２月</t>
  </si>
  <si>
    <t>販売原価
①＋②</t>
    <rPh sb="0" eb="2">
      <t>ハンバイ</t>
    </rPh>
    <rPh sb="2" eb="4">
      <t>ゲンカ</t>
    </rPh>
    <phoneticPr fontId="19"/>
  </si>
  <si>
    <r>
      <t>①</t>
    </r>
    <r>
      <rPr>
        <sz val="10"/>
        <color auto="1"/>
        <rFont val="HG丸ｺﾞｼｯｸM-PRO"/>
      </rPr>
      <t xml:space="preserve">素畜費
</t>
    </r>
    <r>
      <rPr>
        <sz val="8"/>
        <color auto="1"/>
        <rFont val="HG丸ｺﾞｼｯｸM-PRO"/>
      </rPr>
      <t>(購入費、授精料)</t>
    </r>
    <rPh sb="1" eb="2">
      <t>ソ</t>
    </rPh>
    <rPh sb="2" eb="3">
      <t>チク</t>
    </rPh>
    <rPh sb="3" eb="4">
      <t>ヒ</t>
    </rPh>
    <rPh sb="6" eb="9">
      <t>コウニュウヒ</t>
    </rPh>
    <rPh sb="10" eb="12">
      <t>ジュセイ</t>
    </rPh>
    <rPh sb="12" eb="13">
      <t>リョウ</t>
    </rPh>
    <phoneticPr fontId="19"/>
  </si>
  <si>
    <t>月</t>
    <rPh sb="0" eb="1">
      <t>ガツ</t>
    </rPh>
    <phoneticPr fontId="19"/>
  </si>
  <si>
    <t>②飼料費
(単価×月数)</t>
    <rPh sb="1" eb="3">
      <t>シリョウ</t>
    </rPh>
    <rPh sb="3" eb="4">
      <t>ヒ</t>
    </rPh>
    <rPh sb="6" eb="8">
      <t>タンカ</t>
    </rPh>
    <rPh sb="9" eb="11">
      <t>ツキスウ</t>
    </rPh>
    <phoneticPr fontId="19"/>
  </si>
  <si>
    <t>親牛管理表</t>
    <rPh sb="0" eb="2">
      <t>オヤウシ</t>
    </rPh>
    <rPh sb="2" eb="5">
      <t>カンリヒョウ</t>
    </rPh>
    <phoneticPr fontId="19"/>
  </si>
  <si>
    <t>あり</t>
  </si>
  <si>
    <t>販売牛素畜費（2ページ）</t>
    <rPh sb="0" eb="2">
      <t>ハンバイ</t>
    </rPh>
    <rPh sb="2" eb="3">
      <t>ウシ</t>
    </rPh>
    <rPh sb="3" eb="4">
      <t>ソ</t>
    </rPh>
    <rPh sb="4" eb="5">
      <t>チク</t>
    </rPh>
    <rPh sb="5" eb="6">
      <t>ヒ</t>
    </rPh>
    <phoneticPr fontId="19"/>
  </si>
  <si>
    <t>飼料を与
えた月数</t>
    <rPh sb="0" eb="2">
      <t>シリョウ</t>
    </rPh>
    <rPh sb="3" eb="4">
      <t>アタ</t>
    </rPh>
    <rPh sb="7" eb="9">
      <t>ツキスウ</t>
    </rPh>
    <phoneticPr fontId="19"/>
  </si>
  <si>
    <t>②成熟月までの飼料費</t>
    <rPh sb="1" eb="3">
      <t>セイジュク</t>
    </rPh>
    <rPh sb="3" eb="4">
      <t>ツキ</t>
    </rPh>
    <rPh sb="7" eb="9">
      <t>シリョウ</t>
    </rPh>
    <rPh sb="9" eb="10">
      <t>ヒ</t>
    </rPh>
    <phoneticPr fontId="19"/>
  </si>
  <si>
    <t>取得価格
①＋②</t>
    <rPh sb="0" eb="2">
      <t>シュトク</t>
    </rPh>
    <rPh sb="2" eb="4">
      <t>カカク</t>
    </rPh>
    <phoneticPr fontId="19"/>
  </si>
  <si>
    <t>成熟月後の
飼料費</t>
    <rPh sb="0" eb="2">
      <t>セイジュク</t>
    </rPh>
    <rPh sb="2" eb="3">
      <t>ツキ</t>
    </rPh>
    <rPh sb="3" eb="4">
      <t>ゴ</t>
    </rPh>
    <rPh sb="6" eb="8">
      <t>シリョウ</t>
    </rPh>
    <rPh sb="8" eb="9">
      <t>ヒ</t>
    </rPh>
    <phoneticPr fontId="19"/>
  </si>
  <si>
    <t>①前年からの
繰越額</t>
    <rPh sb="1" eb="3">
      <t>ゼンネン</t>
    </rPh>
    <rPh sb="7" eb="9">
      <t>クリコシ</t>
    </rPh>
    <rPh sb="9" eb="10">
      <t>ガク</t>
    </rPh>
    <phoneticPr fontId="19"/>
  </si>
  <si>
    <t>例</t>
    <rPh sb="0" eb="1">
      <t>レイ</t>
    </rPh>
    <phoneticPr fontId="19"/>
  </si>
  <si>
    <t>おくいずも太郎</t>
    <rPh sb="5" eb="7">
      <t>タロウ</t>
    </rPh>
    <phoneticPr fontId="19"/>
  </si>
  <si>
    <t>４月</t>
  </si>
  <si>
    <t>　④管理表の着色セル以外の欄はシート保護が掛かっています。記入欄が不足する場合は、
　　行の挿入ができませんので「管理表シート」をコピーしてご使用ください。</t>
    <rPh sb="2" eb="5">
      <t>カンリヒョウ</t>
    </rPh>
    <rPh sb="6" eb="8">
      <t>チャクショク</t>
    </rPh>
    <rPh sb="10" eb="12">
      <t>イガイ</t>
    </rPh>
    <rPh sb="13" eb="14">
      <t>ラン</t>
    </rPh>
    <rPh sb="18" eb="20">
      <t>ホゴ</t>
    </rPh>
    <rPh sb="21" eb="22">
      <t>カ</t>
    </rPh>
    <rPh sb="29" eb="32">
      <t>キニュウラン</t>
    </rPh>
    <rPh sb="33" eb="35">
      <t>フソク</t>
    </rPh>
    <rPh sb="37" eb="39">
      <t>バアイ</t>
    </rPh>
    <rPh sb="44" eb="45">
      <t>ギョウ</t>
    </rPh>
    <rPh sb="46" eb="48">
      <t>ソウニュウ</t>
    </rPh>
    <rPh sb="57" eb="60">
      <t>カンリヒョウ</t>
    </rPh>
    <rPh sb="71" eb="73">
      <t>シヨウ</t>
    </rPh>
    <phoneticPr fontId="19"/>
  </si>
  <si>
    <t>誕　生　年　月</t>
    <rPh sb="0" eb="1">
      <t>タン</t>
    </rPh>
    <rPh sb="2" eb="3">
      <t>セイ</t>
    </rPh>
    <rPh sb="4" eb="5">
      <t>ネン</t>
    </rPh>
    <rPh sb="6" eb="7">
      <t>ゲツ</t>
    </rPh>
    <phoneticPr fontId="19"/>
  </si>
  <si>
    <t>円</t>
    <rPh sb="0" eb="1">
      <t>エン</t>
    </rPh>
    <phoneticPr fontId="19"/>
  </si>
  <si>
    <t>→</t>
  </si>
  <si>
    <t>←</t>
  </si>
  <si>
    <t>飼料費(ホ)</t>
    <rPh sb="0" eb="2">
      <t>シリョウ</t>
    </rPh>
    <rPh sb="2" eb="3">
      <t>ヒ</t>
    </rPh>
    <phoneticPr fontId="19"/>
  </si>
  <si>
    <t>【確認用】２ページ目に記載された牛の頭数</t>
    <rPh sb="1" eb="4">
      <t>カクニンヨウ</t>
    </rPh>
    <rPh sb="9" eb="10">
      <t>メ</t>
    </rPh>
    <rPh sb="11" eb="13">
      <t>キサイ</t>
    </rPh>
    <rPh sb="16" eb="17">
      <t>ウシ</t>
    </rPh>
    <rPh sb="18" eb="20">
      <t>トウスウ</t>
    </rPh>
    <phoneticPr fontId="19"/>
  </si>
  <si>
    <t>いずもの姫</t>
    <rPh sb="4" eb="5">
      <t>ヒメ</t>
    </rPh>
    <phoneticPr fontId="19"/>
  </si>
  <si>
    <t>誕生年月</t>
    <rPh sb="0" eb="2">
      <t>タンジョウ</t>
    </rPh>
    <rPh sb="2" eb="3">
      <t>ネン</t>
    </rPh>
    <rPh sb="3" eb="4">
      <t>ゲツ</t>
    </rPh>
    <phoneticPr fontId="19"/>
  </si>
  <si>
    <t>販　売　年　月</t>
    <rPh sb="0" eb="1">
      <t>ハン</t>
    </rPh>
    <rPh sb="2" eb="3">
      <t>バイ</t>
    </rPh>
    <rPh sb="4" eb="5">
      <t>ネン</t>
    </rPh>
    <rPh sb="6" eb="7">
      <t>ツキ</t>
    </rPh>
    <phoneticPr fontId="19"/>
  </si>
  <si>
    <t>前年繰越額</t>
    <rPh sb="0" eb="2">
      <t>ゼンネン</t>
    </rPh>
    <rPh sb="2" eb="4">
      <t>クリコシ</t>
    </rPh>
    <rPh sb="4" eb="5">
      <t>ガク</t>
    </rPh>
    <phoneticPr fontId="19"/>
  </si>
  <si>
    <r>
      <t>5</t>
    </r>
    <r>
      <rPr>
        <b/>
        <sz val="10"/>
        <color auto="1"/>
        <rFont val="HGP創英角ﾎﾟｯﾌﾟ体"/>
      </rPr>
      <t>00,000　</t>
    </r>
    <r>
      <rPr>
        <sz val="8"/>
        <color auto="1"/>
        <rFont val="HG丸ｺﾞｼｯｸM-PRO"/>
      </rPr>
      <t>円</t>
    </r>
    <rPh sb="8" eb="9">
      <t>エン</t>
    </rPh>
    <phoneticPr fontId="19"/>
  </si>
  <si>
    <r>
      <rPr>
        <sz val="9"/>
        <color auto="1"/>
        <rFont val="HG丸ｺﾞｼｯｸM-PRO"/>
      </rPr>
      <t>農産物以外の棚卸高</t>
    </r>
    <r>
      <rPr>
        <sz val="10"/>
        <color auto="1"/>
        <rFont val="HG丸ｺﾞｼｯｸM-PRO"/>
      </rPr>
      <t xml:space="preserve">
(期末)
①＋②＋③</t>
    </r>
  </si>
  <si>
    <t>農産物以外の棚卸高
(期末)
①＋②+③</t>
  </si>
  <si>
    <t>成熟年月</t>
    <rPh sb="0" eb="2">
      <t>セイジュク</t>
    </rPh>
    <rPh sb="2" eb="3">
      <t>ネン</t>
    </rPh>
    <rPh sb="3" eb="4">
      <t>ツキ</t>
    </rPh>
    <phoneticPr fontId="19"/>
  </si>
  <si>
    <t>購入価格</t>
    <rPh sb="0" eb="2">
      <t>コウニュウ</t>
    </rPh>
    <rPh sb="2" eb="4">
      <t>カカク</t>
    </rPh>
    <phoneticPr fontId="19"/>
  </si>
  <si>
    <t>１月</t>
    <rPh sb="1" eb="2">
      <t>ガツ</t>
    </rPh>
    <phoneticPr fontId="19"/>
  </si>
  <si>
    <t>５月</t>
  </si>
  <si>
    <t>９月</t>
  </si>
  <si>
    <t>１１月</t>
  </si>
  <si>
    <t>１０月</t>
  </si>
  <si>
    <t xml:space="preserve">          ※受精料は生まれた牛の素畜費となります。</t>
    <rPh sb="11" eb="13">
      <t>ジュセイ</t>
    </rPh>
    <rPh sb="13" eb="14">
      <t>リョウ</t>
    </rPh>
    <rPh sb="15" eb="16">
      <t>ウ</t>
    </rPh>
    <rPh sb="19" eb="20">
      <t>ウシ</t>
    </rPh>
    <rPh sb="21" eb="22">
      <t>ソ</t>
    </rPh>
    <rPh sb="22" eb="23">
      <t>チク</t>
    </rPh>
    <rPh sb="23" eb="24">
      <t>ヒ</t>
    </rPh>
    <phoneticPr fontId="19"/>
  </si>
  <si>
    <t>合計</t>
    <rPh sb="0" eb="2">
      <t>ゴウケイ</t>
    </rPh>
    <phoneticPr fontId="19"/>
  </si>
  <si>
    <t>③飼料費
(単価×月数)</t>
    <rPh sb="1" eb="3">
      <t>シリョウ</t>
    </rPh>
    <rPh sb="3" eb="4">
      <t>ヒ</t>
    </rPh>
    <rPh sb="6" eb="8">
      <t>タンカ</t>
    </rPh>
    <rPh sb="9" eb="11">
      <t>ツキスウ</t>
    </rPh>
    <phoneticPr fontId="19"/>
  </si>
  <si>
    <t>　       本年中に種付けをしてまだ生まれていない牛の受精料は翌年へ繰り越します。</t>
    <rPh sb="8" eb="10">
      <t>ホンネン</t>
    </rPh>
    <phoneticPr fontId="19"/>
  </si>
  <si>
    <t>与えた月数</t>
    <rPh sb="0" eb="1">
      <t>アタ</t>
    </rPh>
    <rPh sb="3" eb="5">
      <t>ツキスウ</t>
    </rPh>
    <phoneticPr fontId="19"/>
  </si>
  <si>
    <t>月</t>
    <rPh sb="0" eb="1">
      <t>ツキ</t>
    </rPh>
    <phoneticPr fontId="19"/>
  </si>
  <si>
    <t>飼料費(平均値)</t>
    <rPh sb="0" eb="2">
      <t>シリョウ</t>
    </rPh>
    <rPh sb="2" eb="3">
      <t>ヒ</t>
    </rPh>
    <rPh sb="4" eb="7">
      <t>ヘイキンチ</t>
    </rPh>
    <phoneticPr fontId="19"/>
  </si>
  <si>
    <t>（※個体管理をされていない場合、参考値としてご使用下さい）</t>
  </si>
  <si>
    <t>育成管理表</t>
    <rPh sb="0" eb="2">
      <t>イクセイ</t>
    </rPh>
    <rPh sb="2" eb="4">
      <t>カンリ</t>
    </rPh>
    <rPh sb="4" eb="5">
      <t>ヒョウ</t>
    </rPh>
    <phoneticPr fontId="19"/>
  </si>
  <si>
    <t>将来の親牛管理表</t>
    <rPh sb="0" eb="2">
      <t>ショウライ</t>
    </rPh>
    <rPh sb="3" eb="5">
      <t>オヤウシ</t>
    </rPh>
    <rPh sb="5" eb="7">
      <t>カンリ</t>
    </rPh>
    <rPh sb="7" eb="8">
      <t>ヒョウ</t>
    </rPh>
    <phoneticPr fontId="19"/>
  </si>
  <si>
    <t>今年は販売をしなかった育成中の子牛</t>
    <rPh sb="0" eb="2">
      <t>コトシ</t>
    </rPh>
    <rPh sb="3" eb="5">
      <t>ハンバイ</t>
    </rPh>
    <rPh sb="11" eb="13">
      <t>イクセイ</t>
    </rPh>
    <rPh sb="13" eb="14">
      <t>チュウ</t>
    </rPh>
    <rPh sb="15" eb="17">
      <t>コウシ</t>
    </rPh>
    <phoneticPr fontId="19"/>
  </si>
  <si>
    <t>将来、販売をせずに親牛となる牛（翌年以降で減価償却開始）</t>
    <rPh sb="0" eb="2">
      <t>ショウライ</t>
    </rPh>
    <rPh sb="3" eb="5">
      <t>ハンバイ</t>
    </rPh>
    <rPh sb="9" eb="11">
      <t>オヤウシ</t>
    </rPh>
    <rPh sb="14" eb="15">
      <t>ウシ</t>
    </rPh>
    <rPh sb="16" eb="18">
      <t>ヨクネン</t>
    </rPh>
    <rPh sb="18" eb="20">
      <t>イコウ</t>
    </rPh>
    <rPh sb="21" eb="23">
      <t>ゲンカ</t>
    </rPh>
    <rPh sb="23" eb="25">
      <t>ショウキャク</t>
    </rPh>
    <rPh sb="25" eb="27">
      <t>カイシ</t>
    </rPh>
    <phoneticPr fontId="19"/>
  </si>
  <si>
    <t>飼料を与えた月に○印を付けてください。</t>
  </si>
  <si>
    <t>価　　格</t>
  </si>
  <si>
    <r>
      <t>③</t>
    </r>
    <r>
      <rPr>
        <sz val="10"/>
        <color auto="1"/>
        <rFont val="HG丸ｺﾞｼｯｸM-PRO"/>
      </rPr>
      <t xml:space="preserve">飼料費
</t>
    </r>
    <r>
      <rPr>
        <sz val="8"/>
        <color auto="1"/>
        <rFont val="HG丸ｺﾞｼｯｸM-PRO"/>
      </rPr>
      <t>（単価×月数）</t>
    </r>
    <r>
      <rPr>
        <sz val="10"/>
        <color auto="1"/>
        <rFont val="HG丸ｺﾞｼｯｸM-PRO"/>
      </rPr>
      <t xml:space="preserve">　　　　     </t>
    </r>
    <rPh sb="1" eb="3">
      <t>シリョウ</t>
    </rPh>
    <rPh sb="3" eb="4">
      <t>ヒ</t>
    </rPh>
    <rPh sb="6" eb="8">
      <t>タンカ</t>
    </rPh>
    <rPh sb="9" eb="11">
      <t>ツキスウ</t>
    </rPh>
    <phoneticPr fontId="19"/>
  </si>
  <si>
    <t>経費から差し引く
牛馬等の育成費用
(飼料費＋今年購入した牛の購入価格)</t>
    <rPh sb="0" eb="2">
      <t>ケイヒ</t>
    </rPh>
    <rPh sb="4" eb="5">
      <t>サ</t>
    </rPh>
    <rPh sb="6" eb="7">
      <t>ヒ</t>
    </rPh>
    <rPh sb="9" eb="11">
      <t>ギュウバ</t>
    </rPh>
    <rPh sb="11" eb="12">
      <t>トウ</t>
    </rPh>
    <rPh sb="13" eb="15">
      <t>イクセイ</t>
    </rPh>
    <rPh sb="15" eb="17">
      <t>ヒヨウ</t>
    </rPh>
    <rPh sb="20" eb="22">
      <t>シリョウ</t>
    </rPh>
    <rPh sb="22" eb="23">
      <t>ヒ</t>
    </rPh>
    <rPh sb="24" eb="26">
      <t>コトシ</t>
    </rPh>
    <rPh sb="26" eb="28">
      <t>コウニュウ</t>
    </rPh>
    <rPh sb="30" eb="31">
      <t>ウシ</t>
    </rPh>
    <rPh sb="32" eb="34">
      <t>コウニュウ</t>
    </rPh>
    <rPh sb="34" eb="36">
      <t>カカク</t>
    </rPh>
    <phoneticPr fontId="19"/>
  </si>
  <si>
    <t>翌年産む牛の
素畜費(受精料)</t>
  </si>
  <si>
    <t>翌年への
繰越額
(①又は②)＋③</t>
    <rPh sb="0" eb="2">
      <t>ヨクネン</t>
    </rPh>
    <rPh sb="5" eb="7">
      <t>クリコシ</t>
    </rPh>
    <rPh sb="7" eb="8">
      <t>ガク</t>
    </rPh>
    <rPh sb="12" eb="13">
      <t>マタ</t>
    </rPh>
    <phoneticPr fontId="19"/>
  </si>
  <si>
    <t>おくいずも花子２</t>
    <rPh sb="5" eb="7">
      <t>ハナコ</t>
    </rPh>
    <phoneticPr fontId="19"/>
  </si>
  <si>
    <t>いずもの子</t>
    <rPh sb="4" eb="5">
      <t>コ</t>
    </rPh>
    <phoneticPr fontId="19"/>
  </si>
  <si>
    <t>①前年繰越額</t>
    <rPh sb="1" eb="3">
      <t>ゼンネン</t>
    </rPh>
    <rPh sb="3" eb="5">
      <t>クリコシ</t>
    </rPh>
    <rPh sb="5" eb="6">
      <t>ガク</t>
    </rPh>
    <phoneticPr fontId="19"/>
  </si>
  <si>
    <t>おくいずも花子</t>
    <rPh sb="5" eb="7">
      <t>ハナコ</t>
    </rPh>
    <phoneticPr fontId="19"/>
  </si>
  <si>
    <t>購入年月</t>
    <rPh sb="0" eb="2">
      <t>コウニュウ</t>
    </rPh>
    <rPh sb="2" eb="3">
      <t>ネン</t>
    </rPh>
    <rPh sb="3" eb="4">
      <t>ツキ</t>
    </rPh>
    <phoneticPr fontId="19"/>
  </si>
  <si>
    <t>②購入価格</t>
    <rPh sb="1" eb="3">
      <t>コウニュウ</t>
    </rPh>
    <rPh sb="3" eb="5">
      <t>カカク</t>
    </rPh>
    <phoneticPr fontId="19"/>
  </si>
  <si>
    <t>今年の期末棚卸高に計上します</t>
    <rPh sb="0" eb="2">
      <t>コトシ</t>
    </rPh>
    <rPh sb="3" eb="5">
      <t>キマツ</t>
    </rPh>
    <rPh sb="5" eb="7">
      <t>タナオロシ</t>
    </rPh>
    <rPh sb="7" eb="8">
      <t>ダカ</t>
    </rPh>
    <rPh sb="9" eb="11">
      <t>ケイジョウ</t>
    </rPh>
    <phoneticPr fontId="19"/>
  </si>
  <si>
    <t>前年繰越額の計</t>
    <rPh sb="0" eb="2">
      <t>ゼンネン</t>
    </rPh>
    <rPh sb="2" eb="4">
      <t>クリコシ</t>
    </rPh>
    <rPh sb="4" eb="5">
      <t>ガク</t>
    </rPh>
    <rPh sb="6" eb="7">
      <t>ケイ</t>
    </rPh>
    <phoneticPr fontId="19"/>
  </si>
  <si>
    <t>㋐　＋　㋑　＋　㋒　＝　</t>
  </si>
  <si>
    <t>　③飼料を与えた月はプルダウンリストから「○」または「●（親牛管理表のみ）」を選んで下さい。</t>
    <rPh sb="2" eb="4">
      <t>シリョウ</t>
    </rPh>
    <rPh sb="5" eb="6">
      <t>アタ</t>
    </rPh>
    <rPh sb="8" eb="9">
      <t>ツキ</t>
    </rPh>
    <rPh sb="29" eb="30">
      <t>オヤ</t>
    </rPh>
    <rPh sb="30" eb="31">
      <t>ウシ</t>
    </rPh>
    <rPh sb="31" eb="34">
      <t>カンリヒョウ</t>
    </rPh>
    <rPh sb="39" eb="40">
      <t>エラ</t>
    </rPh>
    <rPh sb="42" eb="43">
      <t>クダ</t>
    </rPh>
    <phoneticPr fontId="19"/>
  </si>
  <si>
    <t>販売管理表</t>
    <rPh sb="0" eb="5">
      <t>ハンバイカンリヒョウ</t>
    </rPh>
    <phoneticPr fontId="19"/>
  </si>
  <si>
    <t>将来の親牛管理表</t>
    <rPh sb="0" eb="2">
      <t>ショウライ</t>
    </rPh>
    <rPh sb="3" eb="5">
      <t>オヤウシ</t>
    </rPh>
    <rPh sb="5" eb="8">
      <t>カンリヒョウ</t>
    </rPh>
    <phoneticPr fontId="19"/>
  </si>
  <si>
    <t>　⑤記載する牛の頭数が欄が足りず２ページ目を使用する場合、１ページ目の各表の合計欄は非表示となり
　　２ページ目の合計欄へ１ページ目と２ページ目を合わせた合計額が表示されます。</t>
    <rPh sb="2" eb="4">
      <t>キサイ</t>
    </rPh>
    <rPh sb="6" eb="7">
      <t>ウシ</t>
    </rPh>
    <rPh sb="8" eb="10">
      <t>トウスウ</t>
    </rPh>
    <rPh sb="11" eb="12">
      <t>ラン</t>
    </rPh>
    <rPh sb="13" eb="14">
      <t>タ</t>
    </rPh>
    <rPh sb="20" eb="21">
      <t>メ</t>
    </rPh>
    <rPh sb="22" eb="24">
      <t>シヨウ</t>
    </rPh>
    <rPh sb="26" eb="28">
      <t>バアイ</t>
    </rPh>
    <rPh sb="33" eb="34">
      <t>メ</t>
    </rPh>
    <rPh sb="35" eb="36">
      <t>カク</t>
    </rPh>
    <rPh sb="36" eb="37">
      <t>ヒョウ</t>
    </rPh>
    <rPh sb="38" eb="40">
      <t>ゴウケイ</t>
    </rPh>
    <rPh sb="40" eb="41">
      <t>ラン</t>
    </rPh>
    <rPh sb="42" eb="45">
      <t>ヒヒョウジ</t>
    </rPh>
    <rPh sb="55" eb="56">
      <t>メ</t>
    </rPh>
    <rPh sb="57" eb="59">
      <t>ゴウケイ</t>
    </rPh>
    <rPh sb="59" eb="60">
      <t>ラン</t>
    </rPh>
    <rPh sb="65" eb="66">
      <t>メ</t>
    </rPh>
    <rPh sb="71" eb="72">
      <t>メ</t>
    </rPh>
    <rPh sb="73" eb="74">
      <t>ア</t>
    </rPh>
    <rPh sb="77" eb="80">
      <t>ゴウケイガク</t>
    </rPh>
    <rPh sb="81" eb="83">
      <t>ヒョウジ</t>
    </rPh>
    <phoneticPr fontId="19"/>
  </si>
  <si>
    <t>R6.10</t>
  </si>
  <si>
    <t>誕　生　年　月</t>
  </si>
  <si>
    <t>親牛前年繰越額（1ページ）</t>
    <rPh sb="0" eb="2">
      <t>オヤウシ</t>
    </rPh>
    <rPh sb="2" eb="4">
      <t>ゼンネン</t>
    </rPh>
    <rPh sb="4" eb="6">
      <t>クリコシ</t>
    </rPh>
    <rPh sb="6" eb="7">
      <t>ガク</t>
    </rPh>
    <phoneticPr fontId="19"/>
  </si>
  <si>
    <t>販売牛前年繰越額（1ページ）</t>
    <rPh sb="0" eb="2">
      <t>ハンバイ</t>
    </rPh>
    <rPh sb="2" eb="3">
      <t>ウシ</t>
    </rPh>
    <rPh sb="3" eb="5">
      <t>ゼンネン</t>
    </rPh>
    <rPh sb="5" eb="7">
      <t>クリコシ</t>
    </rPh>
    <rPh sb="7" eb="8">
      <t>ガク</t>
    </rPh>
    <phoneticPr fontId="19"/>
  </si>
  <si>
    <t>販売牛素畜費（1ページ）</t>
    <rPh sb="0" eb="2">
      <t>ハンバイ</t>
    </rPh>
    <rPh sb="2" eb="3">
      <t>ウシ</t>
    </rPh>
    <rPh sb="3" eb="4">
      <t>ソ</t>
    </rPh>
    <rPh sb="4" eb="5">
      <t>チク</t>
    </rPh>
    <rPh sb="5" eb="6">
      <t>ヒ</t>
    </rPh>
    <phoneticPr fontId="19"/>
  </si>
  <si>
    <t>将来の親牛購入価格（1ページ）</t>
    <rPh sb="0" eb="2">
      <t>ショウライ</t>
    </rPh>
    <rPh sb="3" eb="5">
      <t>オヤウシ</t>
    </rPh>
    <rPh sb="5" eb="7">
      <t>コウニュウ</t>
    </rPh>
    <rPh sb="7" eb="9">
      <t>カカク</t>
    </rPh>
    <phoneticPr fontId="19"/>
  </si>
  <si>
    <t>親牛前年繰越額（2ページ）</t>
    <rPh sb="0" eb="2">
      <t>オヤウシ</t>
    </rPh>
    <rPh sb="2" eb="4">
      <t>ゼンネン</t>
    </rPh>
    <rPh sb="4" eb="6">
      <t>クリコシ</t>
    </rPh>
    <rPh sb="6" eb="7">
      <t>ガク</t>
    </rPh>
    <phoneticPr fontId="19"/>
  </si>
  <si>
    <t>販売牛前年繰越額（2ページ）</t>
    <rPh sb="0" eb="2">
      <t>ハンバイ</t>
    </rPh>
    <rPh sb="2" eb="3">
      <t>ウシ</t>
    </rPh>
    <rPh sb="3" eb="5">
      <t>ゼンネン</t>
    </rPh>
    <rPh sb="5" eb="7">
      <t>クリコシ</t>
    </rPh>
    <rPh sb="7" eb="8">
      <t>ガク</t>
    </rPh>
    <phoneticPr fontId="19"/>
  </si>
  <si>
    <t>将来の親牛購入価格（2ページ）</t>
    <rPh sb="0" eb="2">
      <t>ショウライ</t>
    </rPh>
    <rPh sb="3" eb="5">
      <t>オヤウシ</t>
    </rPh>
    <rPh sb="5" eb="7">
      <t>コウニュウ</t>
    </rPh>
    <rPh sb="7" eb="9">
      <t>カカク</t>
    </rPh>
    <phoneticPr fontId="19"/>
  </si>
  <si>
    <t>前期期末棚卸高（収支内訳書㋧）</t>
    <rPh sb="0" eb="2">
      <t>ゼンキ</t>
    </rPh>
    <rPh sb="2" eb="4">
      <t>キマツ</t>
    </rPh>
    <rPh sb="4" eb="6">
      <t>タナオロシ</t>
    </rPh>
    <rPh sb="6" eb="7">
      <t>タカ</t>
    </rPh>
    <rPh sb="8" eb="10">
      <t>シュウシ</t>
    </rPh>
    <rPh sb="10" eb="13">
      <t>ウチワケショ</t>
    </rPh>
    <phoneticPr fontId="19"/>
  </si>
  <si>
    <t>①素畜費
(前年繰越分)</t>
    <rPh sb="1" eb="2">
      <t>ソ</t>
    </rPh>
    <rPh sb="2" eb="3">
      <t>チク</t>
    </rPh>
    <rPh sb="3" eb="4">
      <t>ヒ</t>
    </rPh>
    <rPh sb="6" eb="8">
      <t>ゼンネン</t>
    </rPh>
    <rPh sb="8" eb="10">
      <t>クリコシ</t>
    </rPh>
    <rPh sb="10" eb="11">
      <t>ブン</t>
    </rPh>
    <phoneticPr fontId="73"/>
  </si>
  <si>
    <t>②素畜費
(授精料、購入費)</t>
    <rPh sb="1" eb="2">
      <t>ソ</t>
    </rPh>
    <rPh sb="2" eb="3">
      <t>チク</t>
    </rPh>
    <rPh sb="3" eb="4">
      <t>ヒ</t>
    </rPh>
    <rPh sb="6" eb="8">
      <t>ジュセイ</t>
    </rPh>
    <rPh sb="8" eb="9">
      <t>リョウ</t>
    </rPh>
    <phoneticPr fontId="73"/>
  </si>
  <si>
    <t>合計</t>
  </si>
  <si>
    <t>①素畜費
(前年繰越分)</t>
  </si>
  <si>
    <t>②素畜費
(授精料、購入費)</t>
  </si>
  <si>
    <t>R7.9</t>
  </si>
  <si>
    <t>R7.5</t>
  </si>
  <si>
    <t>R6.1</t>
  </si>
  <si>
    <t>R6.11</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</si>
</sst>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411]ggge&quot;年&quot;m&quot;月&quot;;@"/>
    <numFmt numFmtId="178" formatCode="#,##0&quot;円&quot;"/>
  </numFmts>
  <fonts count="7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8"/>
      <color indexed="10"/>
      <name val="AR P丸ゴシック体M"/>
      <family val="3"/>
    </font>
    <font>
      <sz val="11"/>
      <color auto="1"/>
      <name val="AR P丸ゴシック体M"/>
      <family val="3"/>
    </font>
    <font>
      <sz val="14"/>
      <color auto="1"/>
      <name val="AR P丸ゴシック体M"/>
      <family val="3"/>
    </font>
    <font>
      <sz val="24"/>
      <color auto="1"/>
      <name val="AR P丸ゴシック体M"/>
      <family val="3"/>
    </font>
    <font>
      <sz val="8"/>
      <color auto="1"/>
      <name val="AR P丸ゴシック体M"/>
      <family val="3"/>
    </font>
    <font>
      <b/>
      <sz val="26"/>
      <color indexed="10"/>
      <name val="AR P丸ゴシック体M"/>
      <family val="3"/>
    </font>
    <font>
      <b/>
      <sz val="26"/>
      <color indexed="10"/>
      <name val="ＭＳ Ｐゴシック"/>
      <family val="3"/>
    </font>
    <font>
      <b/>
      <sz val="24"/>
      <color auto="1"/>
      <name val="HG丸ｺﾞｼｯｸM-PRO"/>
      <family val="3"/>
    </font>
    <font>
      <sz val="24"/>
      <color auto="1"/>
      <name val="HG丸ｺﾞｼｯｸM-PRO"/>
      <family val="3"/>
    </font>
    <font>
      <sz val="14"/>
      <color auto="1"/>
      <name val="HG丸ｺﾞｼｯｸM-PRO"/>
      <family val="3"/>
    </font>
    <font>
      <sz val="10"/>
      <color auto="1"/>
      <name val="HGP創英角ﾎﾟｯﾌﾟ体"/>
      <family val="3"/>
    </font>
    <font>
      <sz val="10"/>
      <color auto="1"/>
      <name val="AR P丸ゴシック体M"/>
      <family val="3"/>
    </font>
    <font>
      <sz val="11"/>
      <color auto="1"/>
      <name val="HG丸ｺﾞｼｯｸM-PRO"/>
      <family val="3"/>
    </font>
    <font>
      <sz val="12"/>
      <color auto="1"/>
      <name val="HGP創英角ﾎﾟｯﾌﾟ体"/>
      <family val="3"/>
    </font>
    <font>
      <sz val="12"/>
      <color auto="1"/>
      <name val="AR P丸ゴシック体M"/>
      <family val="3"/>
    </font>
    <font>
      <sz val="10"/>
      <color auto="1"/>
      <name val="HGPｺﾞｼｯｸM"/>
      <family val="3"/>
    </font>
    <font>
      <sz val="8"/>
      <color auto="1"/>
      <name val="HGP創英角ﾎﾟｯﾌﾟ体"/>
      <family val="3"/>
    </font>
    <font>
      <sz val="11"/>
      <color auto="1"/>
      <name val="HGS創英角ﾎﾟｯﾌﾟ体"/>
      <family val="3"/>
    </font>
    <font>
      <b/>
      <sz val="11"/>
      <color auto="1"/>
      <name val="HGP創英角ﾎﾟｯﾌﾟ体"/>
      <family val="3"/>
    </font>
    <font>
      <sz val="11"/>
      <color auto="1"/>
      <name val="Century"/>
      <family val="1"/>
    </font>
    <font>
      <sz val="10"/>
      <color auto="1"/>
      <name val="HG丸ｺﾞｼｯｸM-PRO"/>
      <family val="3"/>
    </font>
    <font>
      <i/>
      <sz val="10"/>
      <color auto="1"/>
      <name val="AR P丸ゴシック体M"/>
      <family val="3"/>
    </font>
    <font>
      <b/>
      <sz val="8"/>
      <color auto="1"/>
      <name val="HGP創英角ﾎﾟｯﾌﾟ体"/>
      <family val="3"/>
    </font>
    <font>
      <b/>
      <sz val="12"/>
      <color auto="1"/>
      <name val="HG丸ｺﾞｼｯｸM-PRO"/>
      <family val="3"/>
    </font>
    <font>
      <b/>
      <sz val="10"/>
      <color auto="1"/>
      <name val="HGP創英角ﾎﾟｯﾌﾟ体"/>
      <family val="3"/>
    </font>
    <font>
      <sz val="11"/>
      <color auto="1"/>
      <name val="HGP創英角ﾎﾟｯﾌﾟ体"/>
      <family val="3"/>
    </font>
    <font>
      <sz val="12"/>
      <color auto="1"/>
      <name val="HG丸ｺﾞｼｯｸM-PRO"/>
      <family val="3"/>
    </font>
    <font>
      <sz val="8"/>
      <color auto="1"/>
      <name val="HG丸ｺﾞｼｯｸM-PRO"/>
      <family val="3"/>
    </font>
    <font>
      <b/>
      <sz val="12"/>
      <color auto="1"/>
      <name val="AR P丸ゴシック体M"/>
      <family val="3"/>
    </font>
    <font>
      <b/>
      <sz val="12"/>
      <color auto="1"/>
      <name val="HGS創英角ﾎﾟｯﾌﾟ体"/>
      <family val="3"/>
    </font>
    <font>
      <b/>
      <sz val="11"/>
      <color auto="1"/>
      <name val="HGS創英角ﾎﾟｯﾌﾟ体"/>
      <family val="3"/>
    </font>
    <font>
      <b/>
      <sz val="20"/>
      <color auto="1"/>
      <name val="AR P丸ゴシック体M"/>
      <family val="3"/>
    </font>
    <font>
      <b/>
      <sz val="20"/>
      <color auto="1"/>
      <name val="ＭＳ Ｐゴシック"/>
      <family val="3"/>
    </font>
    <font>
      <b/>
      <sz val="16"/>
      <color auto="1"/>
      <name val="AR P丸ゴシック体M"/>
      <family val="3"/>
    </font>
    <font>
      <b/>
      <sz val="14"/>
      <color auto="1"/>
      <name val="HGP創英角ﾎﾟｯﾌﾟ体"/>
      <family val="3"/>
    </font>
    <font>
      <b/>
      <i/>
      <sz val="11"/>
      <color auto="1"/>
      <name val="AR P丸ゴシック体M"/>
      <family val="3"/>
    </font>
    <font>
      <b/>
      <sz val="11"/>
      <color auto="1"/>
      <name val="AR PＰＯＰ５H"/>
      <family val="3"/>
    </font>
    <font>
      <b/>
      <sz val="14"/>
      <color auto="1"/>
      <name val="AR PＰＯＰ５H"/>
      <family val="3"/>
    </font>
    <font>
      <b/>
      <sz val="14"/>
      <color auto="1"/>
      <name val="AR P丸ゴシック体M"/>
      <family val="3"/>
    </font>
    <font>
      <sz val="20"/>
      <color auto="1"/>
      <name val="AR P丸ゴシック体M"/>
      <family val="3"/>
    </font>
    <font>
      <b/>
      <sz val="14"/>
      <color auto="1"/>
      <name val="HG創英角ﾎﾟｯﾌﾟ体"/>
      <family val="3"/>
    </font>
    <font>
      <b/>
      <sz val="16"/>
      <color auto="1"/>
      <name val="HG丸ｺﾞｼｯｸM-PRO"/>
      <family val="3"/>
    </font>
    <font>
      <b/>
      <i/>
      <sz val="24"/>
      <color auto="1"/>
      <name val="HG丸ｺﾞｼｯｸM-PRO"/>
      <family val="3"/>
    </font>
    <font>
      <sz val="12"/>
      <color auto="1"/>
      <name val="HG創英角ﾎﾟｯﾌﾟ体"/>
      <family val="3"/>
    </font>
    <font>
      <b/>
      <sz val="12"/>
      <color auto="1"/>
      <name val="HGP創英角ﾎﾟｯﾌﾟ体"/>
      <family val="3"/>
    </font>
    <font>
      <b/>
      <i/>
      <sz val="24"/>
      <color auto="1"/>
      <name val="AR P丸ゴシック体M"/>
      <family val="3"/>
    </font>
    <font>
      <sz val="20"/>
      <color auto="1"/>
      <name val="Century"/>
      <family val="1"/>
    </font>
    <font>
      <b/>
      <sz val="24"/>
      <color auto="1"/>
      <name val="AR P丸ゴシック体M"/>
      <family val="3"/>
    </font>
    <font>
      <sz val="14"/>
      <color auto="1"/>
      <name val="ＭＳ Ｐゴシック"/>
      <family val="3"/>
    </font>
    <font>
      <sz val="10"/>
      <color auto="1"/>
      <name val="HG創英角ﾎﾟｯﾌﾟ体"/>
      <family val="3"/>
    </font>
    <font>
      <sz val="8"/>
      <color auto="1"/>
      <name val="HGS創英角ﾎﾟｯﾌﾟ体"/>
      <family val="3"/>
    </font>
    <font>
      <b/>
      <sz val="10"/>
      <color theme="1"/>
      <name val="游ゴシック"/>
      <family val="3"/>
      <scheme val="minor"/>
    </font>
    <font>
      <b/>
      <sz val="22"/>
      <color auto="1"/>
      <name val="HG丸ｺﾞｼｯｸM-PRO"/>
      <family val="3"/>
    </font>
    <font>
      <sz val="8"/>
      <color auto="1"/>
      <name val="ＭＳ Ｐゴシック"/>
      <family val="3"/>
    </font>
    <font>
      <sz val="20"/>
      <color auto="1"/>
      <name val="ＭＳ Ｐゴシック"/>
      <family val="3"/>
    </font>
    <font>
      <sz val="9"/>
      <color auto="1"/>
      <name val="HG丸ｺﾞｼｯｸM-PRO"/>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7" tint="0.8"/>
        <bgColor indexed="64"/>
      </patternFill>
    </fill>
  </fills>
  <borders count="1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DashDot">
        <color indexed="23"/>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right/>
      <top style="medium">
        <color indexed="64"/>
      </top>
      <bottom style="thin">
        <color indexed="64"/>
      </bottom>
      <diagonal/>
    </border>
    <border>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double">
        <color indexed="64"/>
      </bottom>
      <diagonal/>
    </border>
    <border>
      <left style="medium">
        <color indexed="64"/>
      </left>
      <right style="dotted">
        <color indexed="64"/>
      </right>
      <top style="double">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bottom style="double">
        <color indexed="64"/>
      </bottom>
      <diagonal/>
    </border>
    <border>
      <left style="dotted">
        <color indexed="64"/>
      </left>
      <right style="dotted">
        <color indexed="64"/>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medium">
        <color indexed="64"/>
      </bottom>
      <diagonal/>
    </border>
    <border>
      <left/>
      <right style="thick">
        <color indexed="64"/>
      </right>
      <top/>
      <bottom/>
      <diagonal/>
    </border>
    <border>
      <left/>
      <right style="thick">
        <color indexed="64"/>
      </right>
      <top/>
      <bottom style="mediumDashDot">
        <color indexed="23"/>
      </bottom>
      <diagonal/>
    </border>
    <border>
      <left/>
      <right/>
      <top/>
      <bottom style="thick">
        <color indexed="64"/>
      </bottom>
      <diagonal/>
    </border>
    <border>
      <left/>
      <right/>
      <top/>
      <bottom style="dotted">
        <color indexed="64"/>
      </bottom>
      <diagonal/>
    </border>
    <border>
      <left/>
      <right/>
      <top style="dotted">
        <color indexed="64"/>
      </top>
      <bottom/>
      <diagonal/>
    </border>
    <border>
      <left style="thick">
        <color indexed="64"/>
      </left>
      <right/>
      <top style="dotted">
        <color indexed="64"/>
      </top>
      <bottom/>
      <diagonal/>
    </border>
    <border>
      <left style="thick">
        <color indexed="64"/>
      </left>
      <right/>
      <top/>
      <bottom style="thick">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double">
        <color indexed="64"/>
      </bottom>
      <diagonal/>
    </border>
    <border>
      <left style="dotted">
        <color indexed="64"/>
      </left>
      <right style="medium">
        <color indexed="64"/>
      </right>
      <top style="double">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style="thick">
        <color indexed="64"/>
      </bottom>
      <diagonal/>
    </border>
    <border>
      <left style="medium">
        <color indexed="64"/>
      </left>
      <right/>
      <top style="dotted">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dotted">
        <color indexed="64"/>
      </top>
      <bottom style="medium">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style="thick">
        <color indexed="64"/>
      </bottom>
      <diagonal/>
    </border>
    <border>
      <left/>
      <right style="medium">
        <color indexed="64"/>
      </right>
      <top style="dotted">
        <color indexed="64"/>
      </top>
      <bottom style="thin">
        <color indexed="64"/>
      </bottom>
      <diagonal/>
    </border>
    <border>
      <left/>
      <right/>
      <top style="thick">
        <color indexed="64"/>
      </top>
      <bottom/>
      <diagonal/>
    </border>
    <border>
      <left style="mediumDashDot">
        <color indexed="55"/>
      </left>
      <right/>
      <top/>
      <bottom/>
      <diagonal/>
    </border>
    <border>
      <left style="mediumDashDot">
        <color indexed="55"/>
      </left>
      <right/>
      <top/>
      <bottom style="thick">
        <color indexed="64"/>
      </bottom>
      <diagonal/>
    </border>
    <border>
      <left/>
      <right style="dotted">
        <color indexed="64"/>
      </right>
      <top style="thick">
        <color indexed="64"/>
      </top>
      <bottom/>
      <diagonal/>
    </border>
    <border>
      <left style="mediumDashDot">
        <color indexed="23"/>
      </left>
      <right/>
      <top/>
      <bottom/>
      <diagonal/>
    </border>
    <border>
      <left style="dotted">
        <color indexed="64"/>
      </left>
      <right/>
      <top style="thick">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diagonal/>
    </border>
    <border>
      <left/>
      <right style="thick">
        <color indexed="64"/>
      </right>
      <top style="thick">
        <color indexed="64"/>
      </top>
      <bottom/>
      <diagonal/>
    </border>
    <border>
      <left/>
      <right style="thick">
        <color indexed="64"/>
      </right>
      <top/>
      <bottom style="dotted">
        <color indexed="64"/>
      </bottom>
      <diagonal/>
    </border>
    <border>
      <left/>
      <right style="thick">
        <color indexed="64"/>
      </right>
      <top style="dotted">
        <color indexed="64"/>
      </top>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double">
        <color indexed="64"/>
      </top>
      <bottom/>
      <diagonal/>
    </border>
    <border>
      <left style="medium">
        <color indexed="64"/>
      </left>
      <right style="dotted">
        <color indexed="64"/>
      </right>
      <top/>
      <bottom style="thin">
        <color indexed="64"/>
      </bottom>
      <diagonal/>
    </border>
    <border>
      <left style="thick">
        <color indexed="64"/>
      </left>
      <right/>
      <top/>
      <bottom style="mediumDashDot">
        <color indexed="23"/>
      </bottom>
      <diagonal/>
    </border>
    <border>
      <left style="dotted">
        <color indexed="64"/>
      </left>
      <right style="dotted">
        <color indexed="64"/>
      </right>
      <top style="double">
        <color indexed="64"/>
      </top>
      <bottom/>
      <diagonal/>
    </border>
    <border>
      <left style="dotted">
        <color indexed="64"/>
      </left>
      <right style="dotted">
        <color indexed="64"/>
      </right>
      <top/>
      <bottom style="medium">
        <color indexed="64"/>
      </bottom>
      <diagonal/>
    </border>
    <border>
      <left/>
      <right/>
      <top/>
      <bottom style="mediumDashDot">
        <color indexed="55"/>
      </bottom>
      <diagonal/>
    </border>
    <border>
      <left style="dotted">
        <color indexed="64"/>
      </left>
      <right style="medium">
        <color indexed="64"/>
      </right>
      <top style="double">
        <color indexed="64"/>
      </top>
      <bottom/>
      <diagonal/>
    </border>
    <border>
      <left style="dotted">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thin">
        <color indexed="64"/>
      </left>
      <right/>
      <top/>
      <bottom style="medium">
        <color indexed="64"/>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722">
    <xf numFmtId="0" fontId="0" fillId="0" borderId="0" xfId="0"/>
    <xf numFmtId="0" fontId="20" fillId="0" borderId="0" xfId="0" applyFont="1" applyAlignment="1">
      <alignment vertical="center"/>
    </xf>
    <xf numFmtId="0" fontId="20" fillId="0" borderId="0" xfId="0" applyFont="1" applyAlignment="1">
      <alignment vertical="center" wrapText="1"/>
    </xf>
    <xf numFmtId="0" fontId="20" fillId="24" borderId="0" xfId="0" applyFont="1" applyFill="1" applyAlignment="1">
      <alignment vertical="center" wrapText="1"/>
    </xf>
    <xf numFmtId="0" fontId="21" fillId="0" borderId="0" xfId="0" applyFont="1" applyAlignment="1">
      <alignment vertical="center"/>
    </xf>
    <xf numFmtId="0" fontId="22" fillId="0" borderId="0" xfId="0" applyFont="1" applyAlignment="1">
      <alignment vertical="center"/>
    </xf>
    <xf numFmtId="0" fontId="0" fillId="0" borderId="0" xfId="0" applyAlignment="1"/>
    <xf numFmtId="0" fontId="0" fillId="24" borderId="0" xfId="0" applyFill="1" applyAlignment="1"/>
    <xf numFmtId="176" fontId="21"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0" fontId="24" fillId="0" borderId="10" xfId="0" applyFont="1" applyBorder="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right" vertical="center"/>
    </xf>
    <xf numFmtId="0" fontId="28" fillId="0" borderId="0" xfId="0" applyFont="1" applyAlignment="1">
      <alignmen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2" xfId="0" applyFont="1" applyBorder="1" applyAlignment="1">
      <alignment horizontal="center" vertical="center"/>
    </xf>
    <xf numFmtId="0" fontId="31" fillId="0" borderId="12"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24" fillId="0" borderId="0" xfId="0" applyFont="1" applyBorder="1" applyAlignment="1">
      <alignment vertical="center"/>
    </xf>
    <xf numFmtId="0" fontId="27" fillId="0" borderId="0" xfId="0" applyFont="1" applyAlignment="1">
      <alignment vertical="center"/>
    </xf>
    <xf numFmtId="0" fontId="29" fillId="0" borderId="18" xfId="0" applyFont="1" applyBorder="1" applyAlignment="1">
      <alignment horizontal="center" vertical="center"/>
    </xf>
    <xf numFmtId="0" fontId="32" fillId="0" borderId="19" xfId="0" applyFont="1" applyBorder="1" applyAlignment="1"/>
    <xf numFmtId="0" fontId="32" fillId="0" borderId="20" xfId="0" applyFont="1" applyBorder="1" applyAlignment="1"/>
    <xf numFmtId="0" fontId="30" fillId="0" borderId="16"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3" fillId="0" borderId="24" xfId="0" applyFont="1" applyBorder="1" applyAlignment="1">
      <alignment horizontal="center" vertical="center" shrinkToFit="1"/>
    </xf>
    <xf numFmtId="0" fontId="33" fillId="0" borderId="25" xfId="0" applyFont="1" applyBorder="1" applyAlignment="1">
      <alignment horizontal="center" vertical="center" shrinkToFit="1"/>
    </xf>
    <xf numFmtId="0" fontId="34" fillId="16" borderId="25" xfId="0" applyFont="1" applyFill="1" applyBorder="1" applyAlignment="1" applyProtection="1">
      <alignment horizontal="center" vertical="center" shrinkToFit="1"/>
      <protection locked="0"/>
    </xf>
    <xf numFmtId="0" fontId="34" fillId="16" borderId="26" xfId="0" applyFont="1" applyFill="1" applyBorder="1" applyAlignment="1" applyProtection="1">
      <alignment horizontal="center" vertical="center" shrinkToFit="1"/>
      <protection locked="0"/>
    </xf>
    <xf numFmtId="0" fontId="34" fillId="16" borderId="27" xfId="0" applyFont="1" applyFill="1" applyBorder="1" applyAlignment="1" applyProtection="1">
      <alignment horizontal="center" vertical="center" shrinkToFit="1"/>
      <protection locked="0"/>
    </xf>
    <xf numFmtId="0" fontId="34" fillId="16" borderId="28" xfId="0" applyFont="1" applyFill="1" applyBorder="1" applyAlignment="1" applyProtection="1">
      <alignment horizontal="center" vertical="center" shrinkToFit="1"/>
      <protection locked="0"/>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31"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25" xfId="0" applyFont="1" applyBorder="1" applyAlignment="1">
      <alignment horizontal="center" vertical="center" shrinkToFit="1"/>
    </xf>
    <xf numFmtId="0" fontId="21" fillId="0" borderId="25" xfId="0" applyFont="1" applyBorder="1" applyAlignment="1">
      <alignment horizontal="center" vertical="center"/>
    </xf>
    <xf numFmtId="0" fontId="21" fillId="0" borderId="28" xfId="0" applyFont="1" applyBorder="1" applyAlignment="1">
      <alignment horizontal="center" vertical="center"/>
    </xf>
    <xf numFmtId="0" fontId="27" fillId="0" borderId="0" xfId="0" applyFont="1" applyAlignment="1">
      <alignment horizontal="left" vertical="center" shrinkToFit="1"/>
    </xf>
    <xf numFmtId="0" fontId="33" fillId="0" borderId="32" xfId="0" applyFont="1" applyBorder="1" applyAlignment="1">
      <alignment horizontal="center" vertical="center" shrinkToFit="1"/>
    </xf>
    <xf numFmtId="0" fontId="33" fillId="0" borderId="33" xfId="0" applyFont="1" applyBorder="1" applyAlignment="1">
      <alignment horizontal="center" vertical="center" shrinkToFit="1"/>
    </xf>
    <xf numFmtId="0" fontId="34" fillId="16" borderId="33" xfId="0" applyFont="1" applyFill="1" applyBorder="1" applyAlignment="1" applyProtection="1">
      <alignment horizontal="center" vertical="center" shrinkToFit="1"/>
      <protection locked="0"/>
    </xf>
    <xf numFmtId="0" fontId="34" fillId="16" borderId="34" xfId="0" applyFont="1" applyFill="1" applyBorder="1" applyAlignment="1" applyProtection="1">
      <alignment horizontal="center" vertical="center" shrinkToFit="1"/>
      <protection locked="0"/>
    </xf>
    <xf numFmtId="0" fontId="34" fillId="16" borderId="35" xfId="0" applyFont="1" applyFill="1" applyBorder="1" applyAlignment="1" applyProtection="1">
      <alignment horizontal="center" vertical="center" shrinkToFit="1"/>
      <protection locked="0"/>
    </xf>
    <xf numFmtId="0" fontId="34" fillId="16" borderId="36" xfId="0"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29" fillId="0" borderId="37"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38" xfId="0" applyFont="1" applyBorder="1" applyAlignment="1">
      <alignment horizontal="center" vertical="center" shrinkToFit="1"/>
    </xf>
    <xf numFmtId="0" fontId="30" fillId="0" borderId="32" xfId="0" applyFont="1" applyBorder="1" applyAlignment="1">
      <alignment horizontal="center" vertical="center" shrinkToFit="1"/>
    </xf>
    <xf numFmtId="0" fontId="30" fillId="0" borderId="33" xfId="0" applyFont="1" applyBorder="1" applyAlignment="1">
      <alignment horizontal="center" vertical="center" shrinkToFit="1"/>
    </xf>
    <xf numFmtId="0" fontId="21" fillId="0" borderId="33" xfId="0" applyFont="1" applyBorder="1" applyAlignment="1">
      <alignment horizontal="center" vertical="center"/>
    </xf>
    <xf numFmtId="0" fontId="21" fillId="0" borderId="36" xfId="0" applyFont="1" applyBorder="1" applyAlignment="1">
      <alignment horizontal="center" vertical="center"/>
    </xf>
    <xf numFmtId="0" fontId="21" fillId="0" borderId="0" xfId="0" applyFont="1" applyBorder="1" applyAlignment="1">
      <alignment vertical="center"/>
    </xf>
    <xf numFmtId="0" fontId="34" fillId="16" borderId="39" xfId="0" applyFont="1" applyFill="1" applyBorder="1" applyAlignment="1" applyProtection="1">
      <alignment horizontal="center" vertical="center" shrinkToFit="1"/>
      <protection locked="0"/>
    </xf>
    <xf numFmtId="0" fontId="34" fillId="16" borderId="40" xfId="0" applyFont="1" applyFill="1" applyBorder="1" applyAlignment="1" applyProtection="1">
      <alignment horizontal="center" vertical="center" shrinkToFit="1"/>
      <protection locked="0"/>
    </xf>
    <xf numFmtId="0" fontId="27" fillId="0" borderId="0" xfId="0" applyFont="1" applyBorder="1" applyAlignment="1">
      <alignment horizontal="left" vertical="center" shrinkToFit="1"/>
    </xf>
    <xf numFmtId="0" fontId="29" fillId="0" borderId="41" xfId="0" applyFont="1" applyBorder="1" applyAlignment="1">
      <alignment horizontal="center" vertical="center" shrinkToFit="1"/>
    </xf>
    <xf numFmtId="0" fontId="29" fillId="0" borderId="42" xfId="0" applyFont="1" applyBorder="1" applyAlignment="1">
      <alignment horizontal="center" vertical="center" shrinkToFit="1"/>
    </xf>
    <xf numFmtId="0" fontId="29" fillId="0" borderId="43"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0" xfId="0" applyFont="1" applyFill="1" applyBorder="1" applyAlignment="1">
      <alignment horizontal="center" vertical="center" shrinkToFit="1"/>
    </xf>
    <xf numFmtId="0" fontId="24" fillId="0" borderId="47"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48" xfId="0" applyFont="1" applyBorder="1" applyAlignment="1">
      <alignment horizontal="center" vertical="center" shrinkToFit="1"/>
    </xf>
    <xf numFmtId="0" fontId="22" fillId="0" borderId="49" xfId="0" quotePrefix="1" applyFont="1" applyFill="1" applyBorder="1" applyAlignment="1">
      <alignment horizontal="center" vertical="center" shrinkToFit="1"/>
    </xf>
    <xf numFmtId="0" fontId="22" fillId="0" borderId="50"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28" fillId="0" borderId="51" xfId="0" applyFont="1" applyBorder="1" applyAlignment="1">
      <alignment horizontal="left" vertical="center" shrinkToFit="1"/>
    </xf>
    <xf numFmtId="0" fontId="28" fillId="0" borderId="0" xfId="0" applyFont="1" applyAlignment="1">
      <alignment horizontal="left" vertical="center" shrinkToFit="1"/>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35" fillId="0" borderId="47" xfId="0" applyFont="1" applyBorder="1" applyAlignment="1">
      <alignment horizontal="center" vertical="center" shrinkToFit="1"/>
    </xf>
    <xf numFmtId="0" fontId="35" fillId="0" borderId="22" xfId="0" applyFont="1" applyBorder="1" applyAlignment="1">
      <alignment horizontal="center" vertical="center" shrinkToFit="1"/>
    </xf>
    <xf numFmtId="0" fontId="35" fillId="0" borderId="48" xfId="0" applyFont="1" applyBorder="1" applyAlignment="1">
      <alignment horizontal="center" vertical="center" shrinkToFit="1"/>
    </xf>
    <xf numFmtId="0" fontId="21" fillId="0" borderId="0" xfId="0" applyFont="1" applyFill="1" applyBorder="1" applyAlignment="1">
      <alignment vertical="center" shrinkToFit="1"/>
    </xf>
    <xf numFmtId="0" fontId="24" fillId="0" borderId="33" xfId="0" applyFont="1" applyBorder="1" applyAlignment="1">
      <alignment horizontal="center" vertical="center" shrinkToFit="1"/>
    </xf>
    <xf numFmtId="0" fontId="22" fillId="0" borderId="37"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0" fontId="29" fillId="0" borderId="37" xfId="0" applyFont="1" applyBorder="1" applyAlignment="1">
      <alignment horizontal="center" vertical="center"/>
    </xf>
    <xf numFmtId="0" fontId="29" fillId="0" borderId="0" xfId="0" applyFont="1" applyBorder="1" applyAlignment="1">
      <alignment horizontal="center" vertical="center"/>
    </xf>
    <xf numFmtId="0" fontId="29" fillId="0" borderId="38" xfId="0" applyFont="1" applyBorder="1" applyAlignment="1">
      <alignment horizontal="center" vertical="center"/>
    </xf>
    <xf numFmtId="0" fontId="24" fillId="0" borderId="45" xfId="0" applyFont="1" applyBorder="1" applyAlignment="1">
      <alignment horizontal="center" vertical="center" shrinkToFit="1"/>
    </xf>
    <xf numFmtId="0" fontId="31" fillId="0" borderId="0" xfId="0" applyFont="1" applyFill="1" applyBorder="1" applyAlignment="1">
      <alignment horizontal="right" vertical="center" shrinkToFit="1"/>
    </xf>
    <xf numFmtId="0" fontId="0" fillId="0" borderId="0" xfId="0" applyAlignment="1">
      <alignment vertical="center" shrinkToFit="1"/>
    </xf>
    <xf numFmtId="0" fontId="36" fillId="0" borderId="24" xfId="0" applyFont="1" applyBorder="1" applyAlignment="1">
      <alignment horizontal="center" vertical="center" shrinkToFit="1"/>
    </xf>
    <xf numFmtId="0" fontId="36" fillId="0" borderId="25" xfId="0" applyFont="1" applyBorder="1" applyAlignment="1">
      <alignment horizontal="center" vertical="center" shrinkToFit="1"/>
    </xf>
    <xf numFmtId="0" fontId="24" fillId="16" borderId="25" xfId="0" applyFont="1" applyFill="1" applyBorder="1" applyAlignment="1" applyProtection="1">
      <alignment horizontal="right" vertical="center" shrinkToFit="1"/>
      <protection locked="0"/>
    </xf>
    <xf numFmtId="0" fontId="37" fillId="0" borderId="47" xfId="0" applyFont="1" applyBorder="1" applyAlignment="1">
      <alignment horizontal="center" vertical="center" shrinkToFit="1"/>
    </xf>
    <xf numFmtId="0" fontId="37" fillId="0" borderId="22" xfId="0" applyFont="1" applyBorder="1" applyAlignment="1">
      <alignment horizontal="center" vertical="center" shrinkToFit="1"/>
    </xf>
    <xf numFmtId="177" fontId="24" fillId="16" borderId="22" xfId="0" applyNumberFormat="1" applyFont="1" applyFill="1" applyBorder="1" applyAlignment="1" applyProtection="1">
      <alignment horizontal="center" vertical="center" shrinkToFit="1"/>
      <protection locked="0"/>
    </xf>
    <xf numFmtId="177" fontId="24" fillId="16" borderId="48" xfId="0" applyNumberFormat="1" applyFont="1" applyFill="1" applyBorder="1" applyAlignment="1" applyProtection="1">
      <alignment horizontal="center" vertical="center" shrinkToFit="1"/>
      <protection locked="0"/>
    </xf>
    <xf numFmtId="0" fontId="36" fillId="0" borderId="32" xfId="0" applyFont="1" applyBorder="1" applyAlignment="1">
      <alignment horizontal="center" vertical="center" shrinkToFit="1"/>
    </xf>
    <xf numFmtId="0" fontId="36" fillId="0" borderId="33" xfId="0" applyFont="1" applyBorder="1" applyAlignment="1">
      <alignment horizontal="center" vertical="center" shrinkToFit="1"/>
    </xf>
    <xf numFmtId="0" fontId="24" fillId="16" borderId="33" xfId="0" applyFont="1" applyFill="1" applyBorder="1" applyAlignment="1" applyProtection="1">
      <alignment horizontal="right" vertical="center" shrinkToFit="1"/>
      <protection locked="0"/>
    </xf>
    <xf numFmtId="0" fontId="21" fillId="0" borderId="0" xfId="0" applyFont="1" applyFill="1" applyBorder="1" applyAlignment="1">
      <alignment horizontal="center" vertical="center"/>
    </xf>
    <xf numFmtId="0" fontId="36" fillId="0" borderId="44" xfId="0" applyFont="1" applyBorder="1" applyAlignment="1">
      <alignment horizontal="center" vertical="center" shrinkToFit="1"/>
    </xf>
    <xf numFmtId="0" fontId="36" fillId="0" borderId="45" xfId="0" applyFont="1" applyBorder="1" applyAlignment="1">
      <alignment horizontal="center" vertical="center" shrinkToFit="1"/>
    </xf>
    <xf numFmtId="0" fontId="24" fillId="16" borderId="45" xfId="0" applyFont="1" applyFill="1" applyBorder="1" applyAlignment="1" applyProtection="1">
      <alignment horizontal="right" vertical="center" shrinkToFit="1"/>
      <protection locked="0"/>
    </xf>
    <xf numFmtId="0" fontId="22" fillId="0" borderId="52" xfId="0" applyFont="1" applyFill="1" applyBorder="1" applyAlignment="1">
      <alignment horizontal="center" vertical="center" shrinkToFit="1"/>
    </xf>
    <xf numFmtId="0" fontId="22" fillId="0" borderId="53" xfId="0" applyFont="1" applyFill="1" applyBorder="1" applyAlignment="1">
      <alignment horizontal="center" vertical="center" shrinkToFit="1"/>
    </xf>
    <xf numFmtId="0" fontId="37" fillId="0" borderId="54" xfId="0" applyFont="1" applyBorder="1" applyAlignment="1">
      <alignment horizontal="center" vertical="center" shrinkToFit="1"/>
    </xf>
    <xf numFmtId="0" fontId="37" fillId="0" borderId="55" xfId="0" applyFont="1" applyBorder="1" applyAlignment="1">
      <alignment horizontal="center" vertical="center" shrinkToFit="1"/>
    </xf>
    <xf numFmtId="177" fontId="24" fillId="16" borderId="55" xfId="0" applyNumberFormat="1" applyFont="1" applyFill="1" applyBorder="1" applyAlignment="1" applyProtection="1">
      <alignment horizontal="center" vertical="center" shrinkToFit="1"/>
      <protection locked="0"/>
    </xf>
    <xf numFmtId="177" fontId="24" fillId="16" borderId="56" xfId="0" applyNumberFormat="1" applyFont="1" applyFill="1" applyBorder="1" applyAlignment="1" applyProtection="1">
      <alignment horizontal="center" vertical="center" shrinkToFit="1"/>
      <protection locked="0"/>
    </xf>
    <xf numFmtId="38" fontId="38" fillId="0" borderId="57" xfId="42" applyFont="1" applyFill="1" applyBorder="1" applyAlignment="1">
      <alignment horizontal="center" vertical="center" shrinkToFit="1"/>
    </xf>
    <xf numFmtId="38" fontId="38" fillId="0" borderId="27" xfId="42" applyFont="1" applyFill="1" applyBorder="1" applyAlignment="1">
      <alignment horizontal="center" vertical="center" shrinkToFit="1"/>
    </xf>
    <xf numFmtId="178" fontId="39" fillId="16" borderId="26" xfId="0" applyNumberFormat="1" applyFont="1" applyFill="1" applyBorder="1" applyAlignment="1" applyProtection="1">
      <alignment horizontal="right" vertical="center" shrinkToFit="1"/>
      <protection locked="0"/>
    </xf>
    <xf numFmtId="178" fontId="39" fillId="0" borderId="27" xfId="0" applyNumberFormat="1" applyFont="1" applyBorder="1" applyAlignment="1" applyProtection="1">
      <alignment horizontal="right" vertical="center" shrinkToFit="1"/>
      <protection locked="0"/>
    </xf>
    <xf numFmtId="178" fontId="39" fillId="0" borderId="49" xfId="0" applyNumberFormat="1" applyFont="1" applyFill="1" applyBorder="1" applyAlignment="1">
      <alignment horizontal="right" vertical="center" shrinkToFit="1"/>
    </xf>
    <xf numFmtId="178" fontId="39" fillId="0" borderId="50" xfId="0" applyNumberFormat="1" applyFont="1" applyBorder="1" applyAlignment="1">
      <alignment horizontal="right" vertical="center" shrinkToFit="1"/>
    </xf>
    <xf numFmtId="0" fontId="40" fillId="0" borderId="49" xfId="0" applyFont="1" applyBorder="1" applyAlignment="1">
      <alignment horizontal="center" vertical="center" wrapText="1"/>
    </xf>
    <xf numFmtId="0" fontId="40" fillId="0" borderId="58" xfId="0" applyFont="1" applyBorder="1" applyAlignment="1">
      <alignment horizontal="center" vertical="center"/>
    </xf>
    <xf numFmtId="0" fontId="40" fillId="0" borderId="59" xfId="0" applyFont="1" applyBorder="1" applyAlignment="1">
      <alignment horizontal="center" vertical="center"/>
    </xf>
    <xf numFmtId="178" fontId="37" fillId="0" borderId="60" xfId="0" applyNumberFormat="1" applyFont="1" applyBorder="1" applyAlignment="1">
      <alignment horizontal="right" vertical="center" shrinkToFit="1"/>
    </xf>
    <xf numFmtId="178" fontId="37" fillId="0" borderId="61" xfId="0" applyNumberFormat="1" applyFont="1" applyBorder="1" applyAlignment="1">
      <alignment horizontal="right" vertical="center" shrinkToFit="1"/>
    </xf>
    <xf numFmtId="178" fontId="39" fillId="0" borderId="61" xfId="0" applyNumberFormat="1" applyFont="1" applyBorder="1" applyAlignment="1">
      <alignment horizontal="right" vertical="center" shrinkToFit="1"/>
    </xf>
    <xf numFmtId="178" fontId="39" fillId="0" borderId="62" xfId="0" applyNumberFormat="1" applyFont="1" applyBorder="1" applyAlignment="1">
      <alignment horizontal="right" vertical="center" shrinkToFit="1"/>
    </xf>
    <xf numFmtId="178" fontId="39" fillId="0" borderId="50" xfId="0" applyNumberFormat="1" applyFont="1" applyBorder="1" applyAlignment="1">
      <alignment vertical="center" shrinkToFit="1"/>
    </xf>
    <xf numFmtId="0" fontId="41" fillId="0" borderId="0" xfId="0" applyFont="1" applyFill="1" applyBorder="1" applyAlignment="1">
      <alignment horizontal="center" vertical="center" shrinkToFit="1"/>
    </xf>
    <xf numFmtId="0" fontId="31" fillId="0" borderId="0" xfId="0" applyFont="1" applyAlignment="1">
      <alignment vertical="center" shrinkToFit="1"/>
    </xf>
    <xf numFmtId="38" fontId="38" fillId="0" borderId="63" xfId="42" applyFont="1" applyFill="1" applyBorder="1" applyAlignment="1">
      <alignment horizontal="center" vertical="center" shrinkToFit="1"/>
    </xf>
    <xf numFmtId="38" fontId="38" fillId="0" borderId="35" xfId="42" applyFont="1" applyFill="1" applyBorder="1" applyAlignment="1">
      <alignment horizontal="center" vertical="center" shrinkToFit="1"/>
    </xf>
    <xf numFmtId="178" fontId="39" fillId="0" borderId="34" xfId="0" applyNumberFormat="1" applyFont="1" applyBorder="1" applyAlignment="1" applyProtection="1">
      <alignment horizontal="right" vertical="center" shrinkToFit="1"/>
      <protection locked="0"/>
    </xf>
    <xf numFmtId="178" fontId="39" fillId="0" borderId="35" xfId="0" applyNumberFormat="1" applyFont="1" applyBorder="1" applyAlignment="1" applyProtection="1">
      <alignment horizontal="right" vertical="center" shrinkToFit="1"/>
      <protection locked="0"/>
    </xf>
    <xf numFmtId="178" fontId="39" fillId="0" borderId="37" xfId="0" applyNumberFormat="1" applyFont="1" applyBorder="1" applyAlignment="1">
      <alignment horizontal="right" vertical="center" shrinkToFit="1"/>
    </xf>
    <xf numFmtId="178" fontId="39" fillId="0" borderId="51" xfId="0" applyNumberFormat="1" applyFont="1" applyBorder="1" applyAlignment="1">
      <alignment horizontal="right" vertical="center" shrinkToFit="1"/>
    </xf>
    <xf numFmtId="0" fontId="40" fillId="0" borderId="37" xfId="0" applyFont="1" applyBorder="1" applyAlignment="1">
      <alignment horizontal="center" vertical="center"/>
    </xf>
    <xf numFmtId="0" fontId="40" fillId="0" borderId="0" xfId="0" applyFont="1" applyBorder="1" applyAlignment="1">
      <alignment horizontal="center" vertical="center"/>
    </xf>
    <xf numFmtId="0" fontId="40" fillId="0" borderId="38" xfId="0" applyFont="1" applyBorder="1" applyAlignment="1">
      <alignment horizontal="center" vertical="center"/>
    </xf>
    <xf numFmtId="178" fontId="37" fillId="0" borderId="32" xfId="0" applyNumberFormat="1" applyFont="1" applyBorder="1" applyAlignment="1">
      <alignment horizontal="right" vertical="center" shrinkToFit="1"/>
    </xf>
    <xf numFmtId="178" fontId="37" fillId="0" borderId="33" xfId="0" applyNumberFormat="1" applyFont="1" applyBorder="1" applyAlignment="1">
      <alignment horizontal="right" vertical="center" shrinkToFit="1"/>
    </xf>
    <xf numFmtId="178" fontId="39" fillId="0" borderId="33" xfId="0" applyNumberFormat="1" applyFont="1" applyBorder="1" applyAlignment="1">
      <alignment horizontal="right" vertical="center" shrinkToFit="1"/>
    </xf>
    <xf numFmtId="178" fontId="39" fillId="0" borderId="36" xfId="0" applyNumberFormat="1" applyFont="1" applyBorder="1" applyAlignment="1">
      <alignment horizontal="right" vertical="center" shrinkToFit="1"/>
    </xf>
    <xf numFmtId="178" fontId="39" fillId="0" borderId="51" xfId="0" applyNumberFormat="1" applyFont="1" applyBorder="1" applyAlignment="1">
      <alignment vertical="center" shrinkToFit="1"/>
    </xf>
    <xf numFmtId="0" fontId="42" fillId="0" borderId="44" xfId="0" applyFont="1" applyFill="1" applyBorder="1" applyAlignment="1">
      <alignment horizontal="center" vertical="center"/>
    </xf>
    <xf numFmtId="0" fontId="42" fillId="0" borderId="45" xfId="0" applyFont="1" applyFill="1" applyBorder="1" applyAlignment="1">
      <alignment horizontal="center" vertical="center"/>
    </xf>
    <xf numFmtId="178" fontId="39" fillId="0" borderId="39" xfId="0" applyNumberFormat="1" applyFont="1" applyBorder="1" applyAlignment="1" applyProtection="1">
      <alignment horizontal="right" vertical="center" shrinkToFit="1"/>
      <protection locked="0"/>
    </xf>
    <xf numFmtId="178" fontId="39" fillId="0" borderId="40" xfId="0" applyNumberFormat="1" applyFont="1" applyBorder="1" applyAlignment="1" applyProtection="1">
      <alignment horizontal="right" vertical="center" shrinkToFit="1"/>
      <protection locked="0"/>
    </xf>
    <xf numFmtId="178" fontId="39" fillId="0" borderId="52" xfId="0" applyNumberFormat="1" applyFont="1" applyBorder="1" applyAlignment="1">
      <alignment horizontal="right" vertical="center" shrinkToFit="1"/>
    </xf>
    <xf numFmtId="178" fontId="39" fillId="0" borderId="53" xfId="0" applyNumberFormat="1" applyFont="1" applyBorder="1" applyAlignment="1">
      <alignment horizontal="right" vertical="center" shrinkToFit="1"/>
    </xf>
    <xf numFmtId="0" fontId="34" fillId="0" borderId="0" xfId="0" applyFont="1" applyFill="1" applyBorder="1" applyAlignment="1">
      <alignment vertical="center" shrinkToFit="1"/>
    </xf>
    <xf numFmtId="0" fontId="43" fillId="0" borderId="64" xfId="0" applyFont="1" applyBorder="1" applyAlignment="1">
      <alignment horizontal="center" vertical="center" textRotation="255" shrinkToFit="1"/>
    </xf>
    <xf numFmtId="0" fontId="43" fillId="0" borderId="65" xfId="0" applyFont="1" applyBorder="1" applyAlignment="1">
      <alignment horizontal="center" vertical="center" textRotation="255" shrinkToFit="1"/>
    </xf>
    <xf numFmtId="0" fontId="43" fillId="0" borderId="66" xfId="0" applyFont="1" applyBorder="1" applyAlignment="1">
      <alignment horizontal="center" vertical="center" textRotation="255" shrinkToFit="1"/>
    </xf>
    <xf numFmtId="0" fontId="44" fillId="0" borderId="67" xfId="0" applyFont="1" applyFill="1" applyBorder="1" applyAlignment="1">
      <alignment horizontal="center" vertical="center" shrinkToFit="1"/>
    </xf>
    <xf numFmtId="0" fontId="44" fillId="0" borderId="68" xfId="0" applyFont="1" applyFill="1" applyBorder="1" applyAlignment="1">
      <alignment horizontal="center" vertical="center" shrinkToFit="1"/>
    </xf>
    <xf numFmtId="0" fontId="24" fillId="16" borderId="69" xfId="0" applyFont="1" applyFill="1" applyBorder="1" applyAlignment="1" applyProtection="1">
      <alignment horizontal="center" vertical="center"/>
      <protection locked="0"/>
    </xf>
    <xf numFmtId="0" fontId="24" fillId="16" borderId="68" xfId="0" applyFont="1" applyFill="1" applyBorder="1" applyAlignment="1" applyProtection="1">
      <alignment horizontal="center" vertical="center"/>
      <protection locked="0"/>
    </xf>
    <xf numFmtId="0" fontId="24" fillId="16" borderId="70" xfId="0" applyFont="1" applyFill="1" applyBorder="1" applyAlignment="1" applyProtection="1">
      <alignment horizontal="center" vertical="center"/>
      <protection locked="0"/>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43" xfId="0" applyFont="1" applyBorder="1" applyAlignment="1">
      <alignment horizontal="center" vertical="center"/>
    </xf>
    <xf numFmtId="178" fontId="37" fillId="0" borderId="44" xfId="0" applyNumberFormat="1" applyFont="1" applyBorder="1" applyAlignment="1">
      <alignment horizontal="right" vertical="center" shrinkToFit="1"/>
    </xf>
    <xf numFmtId="178" fontId="37" fillId="0" borderId="45" xfId="0" applyNumberFormat="1" applyFont="1" applyBorder="1" applyAlignment="1">
      <alignment horizontal="right" vertical="center" shrinkToFit="1"/>
    </xf>
    <xf numFmtId="178" fontId="39" fillId="0" borderId="45" xfId="0" applyNumberFormat="1" applyFont="1" applyBorder="1" applyAlignment="1">
      <alignment horizontal="right" vertical="center" shrinkToFit="1"/>
    </xf>
    <xf numFmtId="178" fontId="39" fillId="0" borderId="46" xfId="0" applyNumberFormat="1" applyFont="1" applyBorder="1" applyAlignment="1">
      <alignment horizontal="right" vertical="center" shrinkToFit="1"/>
    </xf>
    <xf numFmtId="178" fontId="39" fillId="0" borderId="53" xfId="0" applyNumberFormat="1" applyFont="1" applyBorder="1" applyAlignment="1">
      <alignment vertical="center" shrinkToFit="1"/>
    </xf>
    <xf numFmtId="176" fontId="28" fillId="0" borderId="0" xfId="0" applyNumberFormat="1" applyFont="1" applyAlignment="1">
      <alignment vertical="center"/>
    </xf>
    <xf numFmtId="176" fontId="40" fillId="0" borderId="64" xfId="0" applyNumberFormat="1" applyFont="1" applyBorder="1" applyAlignment="1">
      <alignment horizontal="center" vertical="center" wrapText="1" shrinkToFit="1"/>
    </xf>
    <xf numFmtId="176" fontId="40" fillId="0" borderId="65" xfId="0" applyNumberFormat="1" applyFont="1" applyBorder="1" applyAlignment="1">
      <alignment horizontal="center" vertical="center" shrinkToFit="1"/>
    </xf>
    <xf numFmtId="176" fontId="40" fillId="0" borderId="66" xfId="0" applyNumberFormat="1" applyFont="1" applyBorder="1" applyAlignment="1">
      <alignment horizontal="center" vertical="center" shrinkToFit="1"/>
    </xf>
    <xf numFmtId="178" fontId="45" fillId="0" borderId="47" xfId="0" applyNumberFormat="1" applyFont="1" applyFill="1" applyBorder="1" applyAlignment="1">
      <alignment vertical="center" shrinkToFit="1"/>
    </xf>
    <xf numFmtId="178" fontId="45" fillId="0" borderId="22" xfId="0" applyNumberFormat="1" applyFont="1" applyFill="1" applyBorder="1" applyAlignment="1">
      <alignment vertical="center" shrinkToFit="1"/>
    </xf>
    <xf numFmtId="178" fontId="39" fillId="0" borderId="25" xfId="0" applyNumberFormat="1" applyFont="1" applyFill="1" applyBorder="1" applyAlignment="1">
      <alignment horizontal="right" vertical="center" shrinkToFit="1"/>
    </xf>
    <xf numFmtId="178" fontId="39" fillId="0" borderId="26" xfId="0" applyNumberFormat="1" applyFont="1" applyFill="1" applyBorder="1" applyAlignment="1">
      <alignment horizontal="right" vertical="center" shrinkToFit="1"/>
    </xf>
    <xf numFmtId="178" fontId="39" fillId="0" borderId="70" xfId="0" applyNumberFormat="1" applyFont="1" applyFill="1" applyBorder="1" applyAlignment="1">
      <alignment horizontal="right" vertical="center" shrinkToFit="1"/>
    </xf>
    <xf numFmtId="176" fontId="34" fillId="0" borderId="0" xfId="0" applyNumberFormat="1" applyFont="1" applyFill="1" applyBorder="1" applyAlignment="1">
      <alignment vertical="center" shrinkToFit="1"/>
    </xf>
    <xf numFmtId="176" fontId="24" fillId="0" borderId="0" xfId="0" applyNumberFormat="1" applyFont="1" applyBorder="1" applyAlignment="1">
      <alignment vertical="center"/>
    </xf>
    <xf numFmtId="176" fontId="24" fillId="0" borderId="0" xfId="0" applyNumberFormat="1" applyFont="1" applyAlignment="1">
      <alignment vertical="center"/>
    </xf>
    <xf numFmtId="176" fontId="24" fillId="0" borderId="10" xfId="0" applyNumberFormat="1" applyFont="1" applyBorder="1" applyAlignment="1">
      <alignment vertical="center"/>
    </xf>
    <xf numFmtId="176" fontId="40" fillId="0" borderId="41" xfId="0" applyNumberFormat="1" applyFont="1" applyBorder="1" applyAlignment="1">
      <alignment horizontal="center" vertical="center" wrapText="1"/>
    </xf>
    <xf numFmtId="176" fontId="40" fillId="0" borderId="42" xfId="0" applyNumberFormat="1" applyFont="1" applyBorder="1" applyAlignment="1">
      <alignment horizontal="center" vertical="center" wrapText="1"/>
    </xf>
    <xf numFmtId="176" fontId="40" fillId="0" borderId="43" xfId="0" applyNumberFormat="1" applyFont="1" applyBorder="1" applyAlignment="1">
      <alignment horizontal="center" vertical="center" wrapText="1"/>
    </xf>
    <xf numFmtId="178" fontId="37" fillId="0" borderId="44" xfId="0" applyNumberFormat="1" applyFont="1" applyBorder="1" applyAlignment="1">
      <alignment vertical="center" shrinkToFit="1"/>
    </xf>
    <xf numFmtId="178" fontId="37" fillId="0" borderId="45" xfId="0" applyNumberFormat="1" applyFont="1" applyBorder="1" applyAlignment="1">
      <alignment vertical="center" shrinkToFit="1"/>
    </xf>
    <xf numFmtId="178" fontId="39" fillId="16" borderId="45" xfId="0" applyNumberFormat="1" applyFont="1" applyFill="1" applyBorder="1" applyAlignment="1" applyProtection="1">
      <alignment vertical="center" shrinkToFit="1"/>
      <protection locked="0"/>
    </xf>
    <xf numFmtId="178" fontId="39" fillId="16" borderId="46" xfId="0" applyNumberFormat="1" applyFont="1" applyFill="1" applyBorder="1" applyAlignment="1" applyProtection="1">
      <alignment vertical="center" shrinkToFit="1"/>
      <protection locked="0"/>
    </xf>
    <xf numFmtId="176" fontId="41" fillId="0" borderId="0" xfId="0" applyNumberFormat="1" applyFont="1" applyFill="1" applyBorder="1" applyAlignment="1">
      <alignment horizontal="left" vertical="center" shrinkToFit="1"/>
    </xf>
    <xf numFmtId="176" fontId="41" fillId="0" borderId="0" xfId="0" applyNumberFormat="1" applyFont="1" applyFill="1" applyBorder="1" applyAlignment="1">
      <alignment horizontal="center" vertical="center" shrinkToFit="1"/>
    </xf>
    <xf numFmtId="176" fontId="31" fillId="0" borderId="0" xfId="0" applyNumberFormat="1" applyFont="1" applyAlignment="1">
      <alignment vertical="center" shrinkToFit="1"/>
    </xf>
    <xf numFmtId="176" fontId="40" fillId="0" borderId="21" xfId="0" applyNumberFormat="1" applyFont="1" applyBorder="1" applyAlignment="1">
      <alignment horizontal="center" vertical="center" wrapText="1" shrinkToFit="1"/>
    </xf>
    <xf numFmtId="176" fontId="40" fillId="0" borderId="22" xfId="0" applyNumberFormat="1" applyFont="1" applyBorder="1" applyAlignment="1">
      <alignment horizontal="center" vertical="center" wrapText="1" shrinkToFit="1"/>
    </xf>
    <xf numFmtId="176" fontId="40" fillId="0" borderId="23" xfId="0" applyNumberFormat="1" applyFont="1" applyBorder="1" applyAlignment="1">
      <alignment horizontal="center" vertical="center" wrapText="1" shrinkToFit="1"/>
    </xf>
    <xf numFmtId="178" fontId="45" fillId="0" borderId="69" xfId="0" applyNumberFormat="1" applyFont="1" applyFill="1" applyBorder="1" applyAlignment="1">
      <alignment vertical="center" shrinkToFit="1"/>
    </xf>
    <xf numFmtId="178" fontId="39" fillId="16" borderId="22" xfId="0" applyNumberFormat="1" applyFont="1" applyFill="1" applyBorder="1" applyAlignment="1" applyProtection="1">
      <alignment horizontal="right" vertical="center" shrinkToFit="1"/>
      <protection locked="0"/>
    </xf>
    <xf numFmtId="178" fontId="39" fillId="16" borderId="70" xfId="0" applyNumberFormat="1" applyFont="1" applyFill="1" applyBorder="1" applyAlignment="1" applyProtection="1">
      <alignment horizontal="right" vertical="center" shrinkToFit="1"/>
      <protection locked="0"/>
    </xf>
    <xf numFmtId="178" fontId="37" fillId="0" borderId="47" xfId="0" applyNumberFormat="1" applyFont="1" applyBorder="1" applyAlignment="1">
      <alignment vertical="center" shrinkToFit="1"/>
    </xf>
    <xf numFmtId="178" fontId="37" fillId="0" borderId="22" xfId="0" applyNumberFormat="1" applyFont="1" applyBorder="1" applyAlignment="1">
      <alignment vertical="center" shrinkToFit="1"/>
    </xf>
    <xf numFmtId="178" fontId="39" fillId="16" borderId="22" xfId="0" applyNumberFormat="1" applyFont="1" applyFill="1" applyBorder="1" applyAlignment="1" applyProtection="1">
      <alignment vertical="center" shrinkToFit="1"/>
      <protection locked="0"/>
    </xf>
    <xf numFmtId="178" fontId="39" fillId="16" borderId="69" xfId="0" applyNumberFormat="1" applyFont="1" applyFill="1" applyBorder="1" applyAlignment="1" applyProtection="1">
      <alignment vertical="center" shrinkToFit="1"/>
      <protection locked="0"/>
    </xf>
    <xf numFmtId="178" fontId="39" fillId="0" borderId="71" xfId="0" applyNumberFormat="1" applyFont="1" applyFill="1" applyBorder="1" applyAlignment="1">
      <alignment horizontal="right" vertical="center" shrinkToFit="1"/>
    </xf>
    <xf numFmtId="178" fontId="39" fillId="0" borderId="72" xfId="0" applyNumberFormat="1" applyFont="1" applyFill="1" applyBorder="1" applyAlignment="1">
      <alignment horizontal="right" vertical="center" shrinkToFit="1"/>
    </xf>
    <xf numFmtId="178" fontId="39" fillId="6" borderId="45" xfId="0" applyNumberFormat="1" applyFont="1" applyFill="1" applyBorder="1" applyAlignment="1" applyProtection="1">
      <alignment horizontal="right" vertical="center" shrinkToFit="1"/>
      <protection locked="0"/>
    </xf>
    <xf numFmtId="178" fontId="39" fillId="6" borderId="48" xfId="0" applyNumberFormat="1" applyFont="1" applyFill="1" applyBorder="1" applyAlignment="1" applyProtection="1">
      <alignment horizontal="right" vertical="center" shrinkToFit="1"/>
      <protection locked="0"/>
    </xf>
    <xf numFmtId="176" fontId="40" fillId="0" borderId="73" xfId="0" applyNumberFormat="1" applyFont="1" applyBorder="1" applyAlignment="1">
      <alignment horizontal="center" vertical="center" wrapText="1" shrinkToFit="1"/>
    </xf>
    <xf numFmtId="176" fontId="40" fillId="0" borderId="74" xfId="0" applyNumberFormat="1" applyFont="1" applyBorder="1" applyAlignment="1">
      <alignment horizontal="center" vertical="center" shrinkToFit="1"/>
    </xf>
    <xf numFmtId="176" fontId="40" fillId="0" borderId="75" xfId="0" applyNumberFormat="1" applyFont="1" applyBorder="1" applyAlignment="1">
      <alignment horizontal="center" vertical="center" shrinkToFit="1"/>
    </xf>
    <xf numFmtId="178" fontId="37" fillId="0" borderId="32" xfId="0" applyNumberFormat="1" applyFont="1" applyBorder="1" applyAlignment="1">
      <alignment vertical="center" shrinkToFit="1"/>
    </xf>
    <xf numFmtId="178" fontId="37" fillId="0" borderId="33" xfId="0" applyNumberFormat="1" applyFont="1" applyBorder="1" applyAlignment="1">
      <alignment vertical="center" shrinkToFit="1"/>
    </xf>
    <xf numFmtId="178" fontId="39" fillId="6" borderId="33" xfId="0" applyNumberFormat="1" applyFont="1" applyFill="1" applyBorder="1" applyAlignment="1" applyProtection="1">
      <alignment horizontal="right" vertical="center" shrinkToFit="1"/>
      <protection locked="0"/>
    </xf>
    <xf numFmtId="178" fontId="39" fillId="6" borderId="36" xfId="0" applyNumberFormat="1" applyFont="1" applyFill="1" applyBorder="1" applyAlignment="1" applyProtection="1">
      <alignment horizontal="right" vertical="center" shrinkToFit="1"/>
      <protection locked="0"/>
    </xf>
    <xf numFmtId="0" fontId="46" fillId="16" borderId="76" xfId="0" applyFont="1" applyFill="1" applyBorder="1" applyAlignment="1">
      <alignment horizontal="center" vertical="center" shrinkToFit="1"/>
    </xf>
    <xf numFmtId="0" fontId="47" fillId="0" borderId="77" xfId="0" applyFont="1" applyFill="1" applyBorder="1" applyAlignment="1">
      <alignment horizontal="center" vertical="center" shrinkToFit="1"/>
    </xf>
    <xf numFmtId="0" fontId="47" fillId="0" borderId="78" xfId="0" applyFont="1" applyFill="1" applyBorder="1" applyAlignment="1">
      <alignment horizontal="center" vertical="center"/>
    </xf>
    <xf numFmtId="0" fontId="33" fillId="0" borderId="79" xfId="0" applyFont="1" applyFill="1" applyBorder="1" applyAlignment="1">
      <alignment horizontal="center" vertical="center"/>
    </xf>
    <xf numFmtId="0" fontId="33" fillId="0" borderId="80" xfId="0" applyFont="1" applyFill="1" applyBorder="1" applyAlignment="1">
      <alignment horizontal="center" vertical="center"/>
    </xf>
    <xf numFmtId="0" fontId="48" fillId="0" borderId="81" xfId="0" applyFont="1" applyFill="1" applyBorder="1" applyAlignment="1" applyProtection="1">
      <alignment horizontal="center" vertical="center"/>
      <protection locked="0"/>
    </xf>
    <xf numFmtId="0" fontId="48" fillId="0" borderId="82" xfId="0" applyFont="1" applyFill="1" applyBorder="1" applyAlignment="1" applyProtection="1">
      <alignment horizontal="center" vertical="center"/>
      <protection locked="0"/>
    </xf>
    <xf numFmtId="0" fontId="48" fillId="0" borderId="80" xfId="0" applyFont="1" applyFill="1" applyBorder="1" applyAlignment="1" applyProtection="1">
      <alignment horizontal="center" vertical="center"/>
      <protection locked="0"/>
    </xf>
    <xf numFmtId="0" fontId="48" fillId="0" borderId="83" xfId="0" applyFont="1" applyFill="1" applyBorder="1" applyAlignment="1" applyProtection="1">
      <alignment horizontal="center" vertical="center"/>
      <protection locked="0"/>
    </xf>
    <xf numFmtId="0" fontId="23" fillId="0" borderId="0" xfId="0" applyFont="1" applyAlignment="1">
      <alignment horizontal="left" vertical="center" shrinkToFit="1"/>
    </xf>
    <xf numFmtId="0" fontId="46" fillId="16" borderId="84" xfId="0" applyFont="1" applyFill="1" applyBorder="1" applyAlignment="1">
      <alignment horizontal="center" vertical="center" shrinkToFit="1"/>
    </xf>
    <xf numFmtId="0" fontId="47" fillId="0" borderId="85" xfId="0" applyFont="1" applyFill="1" applyBorder="1" applyAlignment="1">
      <alignment horizontal="center" vertical="center" shrinkToFit="1"/>
    </xf>
    <xf numFmtId="0" fontId="47" fillId="0" borderId="86" xfId="0" applyFont="1" applyFill="1" applyBorder="1" applyAlignment="1">
      <alignment horizontal="center" vertical="center"/>
    </xf>
    <xf numFmtId="0" fontId="0" fillId="0" borderId="87" xfId="0" applyFill="1" applyBorder="1" applyAlignment="1">
      <alignment horizontal="center" vertical="center"/>
    </xf>
    <xf numFmtId="0" fontId="49" fillId="0" borderId="88" xfId="0" applyFont="1" applyFill="1" applyBorder="1" applyAlignment="1">
      <alignment vertical="center"/>
    </xf>
    <xf numFmtId="0" fontId="37" fillId="0" borderId="89" xfId="0" applyFont="1" applyFill="1" applyBorder="1" applyAlignment="1"/>
    <xf numFmtId="0" fontId="48" fillId="0" borderId="89" xfId="0" applyFont="1" applyFill="1" applyBorder="1" applyAlignment="1" applyProtection="1">
      <alignment horizontal="center" vertical="center"/>
      <protection locked="0"/>
    </xf>
    <xf numFmtId="0" fontId="21" fillId="0" borderId="89"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47" fillId="0" borderId="81" xfId="0" applyFont="1" applyFill="1" applyBorder="1" applyAlignment="1">
      <alignment horizontal="center" vertical="center" shrinkToFit="1"/>
    </xf>
    <xf numFmtId="0" fontId="47" fillId="0" borderId="91" xfId="0" applyFont="1" applyFill="1" applyBorder="1" applyAlignment="1">
      <alignment horizontal="center" vertical="center"/>
    </xf>
    <xf numFmtId="0" fontId="33" fillId="0" borderId="92" xfId="0" applyFont="1" applyFill="1" applyBorder="1" applyAlignment="1">
      <alignment horizontal="center" vertical="center"/>
    </xf>
    <xf numFmtId="0" fontId="33" fillId="0" borderId="93" xfId="0" applyFont="1" applyFill="1" applyBorder="1" applyAlignment="1">
      <alignment horizontal="center" vertical="center"/>
    </xf>
    <xf numFmtId="0" fontId="48" fillId="0" borderId="94" xfId="0" applyFont="1" applyFill="1" applyBorder="1" applyAlignment="1" applyProtection="1">
      <alignment horizontal="center" vertical="center"/>
      <protection locked="0"/>
    </xf>
    <xf numFmtId="0" fontId="48" fillId="0" borderId="95" xfId="0" applyFont="1" applyFill="1" applyBorder="1" applyAlignment="1" applyProtection="1">
      <alignment horizontal="center" vertical="center"/>
      <protection locked="0"/>
    </xf>
    <xf numFmtId="0" fontId="47" fillId="0" borderId="96" xfId="0" applyFont="1" applyFill="1" applyBorder="1" applyAlignment="1">
      <alignment horizontal="center" vertical="center"/>
    </xf>
    <xf numFmtId="0" fontId="0" fillId="0" borderId="91" xfId="0" applyFill="1" applyBorder="1" applyAlignment="1">
      <alignment horizontal="center" vertical="center"/>
    </xf>
    <xf numFmtId="0" fontId="49" fillId="0" borderId="92" xfId="0" applyFont="1" applyFill="1" applyBorder="1" applyAlignment="1">
      <alignment vertical="center"/>
    </xf>
    <xf numFmtId="0" fontId="50" fillId="0" borderId="93" xfId="0" applyFont="1" applyFill="1" applyBorder="1" applyAlignment="1">
      <alignment vertical="center"/>
    </xf>
    <xf numFmtId="0" fontId="48" fillId="0" borderId="93" xfId="0" applyFont="1" applyFill="1" applyBorder="1" applyAlignment="1" applyProtection="1">
      <alignment horizontal="center" vertical="center"/>
      <protection locked="0"/>
    </xf>
    <xf numFmtId="0" fontId="21" fillId="0" borderId="93" xfId="0" applyFont="1" applyFill="1" applyBorder="1" applyAlignment="1" applyProtection="1">
      <alignment horizontal="center" vertical="center"/>
      <protection locked="0"/>
    </xf>
    <xf numFmtId="0" fontId="21" fillId="0" borderId="97" xfId="0" applyFont="1" applyFill="1" applyBorder="1" applyAlignment="1" applyProtection="1">
      <alignment horizontal="center" vertical="center"/>
      <protection locked="0"/>
    </xf>
    <xf numFmtId="0" fontId="48" fillId="0" borderId="97" xfId="0" applyFont="1" applyFill="1" applyBorder="1" applyAlignment="1" applyProtection="1">
      <alignment horizontal="center" vertical="center"/>
      <protection locked="0"/>
    </xf>
    <xf numFmtId="0" fontId="51" fillId="0" borderId="0" xfId="0" applyFont="1" applyFill="1" applyBorder="1" applyAlignment="1">
      <alignment horizontal="center" vertical="center" shrinkToFit="1"/>
    </xf>
    <xf numFmtId="0" fontId="52" fillId="0" borderId="0" xfId="0" applyFont="1" applyAlignment="1">
      <alignment vertical="center"/>
    </xf>
    <xf numFmtId="0" fontId="21" fillId="0" borderId="0" xfId="0" applyFont="1" applyAlignment="1">
      <alignment horizontal="right" vertical="center"/>
    </xf>
    <xf numFmtId="0" fontId="21" fillId="0" borderId="98" xfId="0" applyFont="1" applyBorder="1" applyAlignment="1">
      <alignment vertical="center"/>
    </xf>
    <xf numFmtId="0" fontId="21" fillId="0" borderId="99" xfId="0" applyFont="1" applyBorder="1" applyAlignment="1">
      <alignment vertical="center"/>
    </xf>
    <xf numFmtId="0" fontId="23" fillId="0" borderId="0" xfId="0" applyFont="1" applyAlignment="1">
      <alignment vertical="center" shrinkToFit="1"/>
    </xf>
    <xf numFmtId="0" fontId="21" fillId="0" borderId="100" xfId="0" applyFont="1" applyBorder="1" applyAlignment="1">
      <alignment vertical="center"/>
    </xf>
    <xf numFmtId="0" fontId="51" fillId="0" borderId="101" xfId="0" applyFont="1" applyBorder="1" applyAlignment="1">
      <alignment horizontal="center" vertical="center" shrinkToFit="1"/>
    </xf>
    <xf numFmtId="0" fontId="51" fillId="0" borderId="102" xfId="0" applyFont="1" applyBorder="1" applyAlignment="1">
      <alignment horizontal="center" vertical="center" shrinkToFit="1"/>
    </xf>
    <xf numFmtId="0" fontId="51" fillId="0" borderId="103" xfId="0" applyFont="1" applyBorder="1" applyAlignment="1">
      <alignment horizontal="center" vertical="center" shrinkToFit="1"/>
    </xf>
    <xf numFmtId="0" fontId="51" fillId="0" borderId="104"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Fill="1" applyBorder="1" applyAlignment="1">
      <alignment vertical="center"/>
    </xf>
    <xf numFmtId="0" fontId="51" fillId="0" borderId="100" xfId="0" applyFont="1" applyBorder="1" applyAlignment="1">
      <alignment horizontal="center" vertical="center" shrinkToFit="1"/>
    </xf>
    <xf numFmtId="0" fontId="50" fillId="0" borderId="92" xfId="0" applyFont="1" applyFill="1" applyBorder="1" applyAlignment="1">
      <alignment horizontal="center" vertical="center"/>
    </xf>
    <xf numFmtId="0" fontId="22" fillId="0" borderId="93" xfId="0" applyFont="1" applyFill="1" applyBorder="1" applyAlignment="1" applyProtection="1">
      <alignment horizontal="center" vertical="center"/>
      <protection locked="0"/>
    </xf>
    <xf numFmtId="0" fontId="36" fillId="0" borderId="92" xfId="0" applyFont="1" applyFill="1" applyBorder="1" applyAlignment="1">
      <alignment horizontal="center" vertical="center"/>
    </xf>
    <xf numFmtId="0" fontId="36" fillId="0" borderId="93" xfId="0" applyFont="1" applyFill="1" applyBorder="1" applyAlignment="1">
      <alignment horizontal="center" vertical="center"/>
    </xf>
    <xf numFmtId="0" fontId="46" fillId="16" borderId="105" xfId="0" applyFont="1" applyFill="1" applyBorder="1" applyAlignment="1">
      <alignment horizontal="center" vertical="center" shrinkToFit="1"/>
    </xf>
    <xf numFmtId="0" fontId="47" fillId="0" borderId="106" xfId="0" applyFont="1" applyFill="1" applyBorder="1" applyAlignment="1">
      <alignment horizontal="center" vertical="center" shrinkToFit="1"/>
    </xf>
    <xf numFmtId="0" fontId="47" fillId="0" borderId="107" xfId="0" applyFont="1" applyFill="1" applyBorder="1" applyAlignment="1">
      <alignment horizontal="center" vertical="center"/>
    </xf>
    <xf numFmtId="0" fontId="36" fillId="0" borderId="108" xfId="0" applyFont="1" applyFill="1" applyBorder="1" applyAlignment="1">
      <alignment horizontal="center" vertical="center"/>
    </xf>
    <xf numFmtId="0" fontId="36" fillId="0" borderId="109" xfId="0" applyFont="1" applyFill="1" applyBorder="1" applyAlignment="1">
      <alignment horizontal="center" vertical="center"/>
    </xf>
    <xf numFmtId="0" fontId="48" fillId="0" borderId="109" xfId="0" applyFont="1" applyFill="1" applyBorder="1" applyAlignment="1" applyProtection="1">
      <alignment horizontal="center" vertical="center"/>
      <protection locked="0"/>
    </xf>
    <xf numFmtId="0" fontId="48" fillId="0" borderId="110" xfId="0" applyFont="1" applyFill="1" applyBorder="1" applyAlignment="1" applyProtection="1">
      <alignment horizontal="center" vertical="center"/>
      <protection locked="0"/>
    </xf>
    <xf numFmtId="0" fontId="47" fillId="0" borderId="111" xfId="0" applyFont="1" applyFill="1" applyBorder="1" applyAlignment="1">
      <alignment horizontal="center" vertical="center"/>
    </xf>
    <xf numFmtId="0" fontId="0" fillId="0" borderId="107" xfId="0" applyFill="1" applyBorder="1" applyAlignment="1">
      <alignment horizontal="center" vertical="center"/>
    </xf>
    <xf numFmtId="0" fontId="50" fillId="0" borderId="108" xfId="0" applyFont="1" applyFill="1" applyBorder="1" applyAlignment="1">
      <alignment horizontal="center" vertical="center"/>
    </xf>
    <xf numFmtId="0" fontId="50" fillId="0" borderId="109" xfId="0" applyFont="1" applyFill="1" applyBorder="1" applyAlignment="1">
      <alignment vertical="center"/>
    </xf>
    <xf numFmtId="0" fontId="22" fillId="0" borderId="109" xfId="0" applyFont="1" applyFill="1" applyBorder="1" applyAlignment="1" applyProtection="1">
      <alignment horizontal="center" vertical="center"/>
      <protection locked="0"/>
    </xf>
    <xf numFmtId="0" fontId="21" fillId="0" borderId="109" xfId="0" applyFont="1" applyFill="1" applyBorder="1" applyAlignment="1" applyProtection="1">
      <alignment horizontal="center" vertical="center"/>
      <protection locked="0"/>
    </xf>
    <xf numFmtId="0" fontId="21" fillId="0" borderId="110" xfId="0" applyFont="1" applyFill="1" applyBorder="1" applyAlignment="1" applyProtection="1">
      <alignment horizontal="center" vertical="center"/>
      <protection locked="0"/>
    </xf>
    <xf numFmtId="0" fontId="28" fillId="0" borderId="0" xfId="0" applyFont="1" applyBorder="1" applyAlignment="1">
      <alignment vertical="center"/>
    </xf>
    <xf numFmtId="0" fontId="47" fillId="0" borderId="0" xfId="0" applyFont="1" applyAlignment="1">
      <alignment vertical="center"/>
    </xf>
    <xf numFmtId="0" fontId="53" fillId="0" borderId="58" xfId="0" applyFont="1" applyBorder="1" applyAlignment="1">
      <alignment horizontal="center" vertical="center"/>
    </xf>
    <xf numFmtId="0" fontId="29" fillId="0" borderId="0" xfId="0" applyFont="1" applyAlignment="1">
      <alignment vertical="center"/>
    </xf>
    <xf numFmtId="0" fontId="53" fillId="0" borderId="0" xfId="0" applyFont="1" applyAlignment="1">
      <alignment vertical="center"/>
    </xf>
    <xf numFmtId="0" fontId="40" fillId="0" borderId="49" xfId="0" applyFont="1" applyBorder="1" applyAlignment="1">
      <alignment horizontal="center" vertical="center" textRotation="255" wrapText="1"/>
    </xf>
    <xf numFmtId="0" fontId="40" fillId="0" borderId="58" xfId="0" applyFont="1" applyBorder="1" applyAlignment="1">
      <alignment horizontal="center" vertical="center" textRotation="255" wrapText="1"/>
    </xf>
    <xf numFmtId="0" fontId="40" fillId="0" borderId="112" xfId="0" applyFont="1" applyBorder="1" applyAlignment="1">
      <alignment horizontal="center" vertical="center" textRotation="255" wrapText="1"/>
    </xf>
    <xf numFmtId="0" fontId="54" fillId="0" borderId="113" xfId="0" applyFont="1" applyBorder="1" applyAlignment="1">
      <alignment horizontal="center" vertical="center" shrinkToFit="1"/>
    </xf>
    <xf numFmtId="0" fontId="38" fillId="0" borderId="112" xfId="0" applyFont="1" applyBorder="1" applyAlignment="1"/>
    <xf numFmtId="0" fontId="22" fillId="0" borderId="113" xfId="0" applyFont="1" applyBorder="1" applyAlignment="1">
      <alignment horizontal="center" vertical="center" shrinkToFit="1"/>
    </xf>
    <xf numFmtId="0" fontId="22" fillId="0" borderId="112" xfId="0" applyFont="1" applyBorder="1" applyAlignment="1">
      <alignment horizontal="center" vertical="center" shrinkToFit="1"/>
    </xf>
    <xf numFmtId="0" fontId="32" fillId="0" borderId="114" xfId="0" applyFont="1" applyBorder="1" applyAlignment="1">
      <alignment horizontal="center" vertical="center" shrinkToFit="1"/>
    </xf>
    <xf numFmtId="0" fontId="22" fillId="0" borderId="115" xfId="0" quotePrefix="1" applyFont="1" applyBorder="1" applyAlignment="1">
      <alignment horizontal="center" vertical="center" shrinkToFit="1"/>
    </xf>
    <xf numFmtId="0" fontId="55" fillId="0" borderId="37" xfId="0" applyFont="1" applyBorder="1" applyAlignment="1">
      <alignment horizontal="center" vertical="center"/>
    </xf>
    <xf numFmtId="0" fontId="51" fillId="0" borderId="116" xfId="0" applyFont="1" applyBorder="1" applyAlignment="1">
      <alignment horizontal="center" vertical="center" shrinkToFit="1"/>
    </xf>
    <xf numFmtId="0" fontId="51" fillId="0" borderId="117" xfId="0" applyFont="1" applyBorder="1" applyAlignment="1">
      <alignment horizontal="center" vertical="center" shrinkToFit="1"/>
    </xf>
    <xf numFmtId="0" fontId="51" fillId="0" borderId="118" xfId="0" applyFont="1" applyBorder="1" applyAlignment="1">
      <alignment horizontal="center" vertical="center" shrinkToFit="1"/>
    </xf>
    <xf numFmtId="0" fontId="51" fillId="0" borderId="119" xfId="0" applyFont="1" applyBorder="1" applyAlignment="1">
      <alignment horizontal="center" vertical="center" shrinkToFit="1"/>
    </xf>
    <xf numFmtId="0" fontId="23" fillId="0" borderId="0" xfId="0" applyFont="1" applyBorder="1" applyAlignment="1">
      <alignment vertical="center" shrinkToFit="1"/>
    </xf>
    <xf numFmtId="0" fontId="54" fillId="0" borderId="112" xfId="0" applyFont="1" applyBorder="1" applyAlignment="1">
      <alignment horizontal="center" vertical="center" shrinkToFit="1"/>
    </xf>
    <xf numFmtId="0" fontId="54" fillId="0" borderId="120" xfId="0" applyFont="1" applyBorder="1" applyAlignment="1">
      <alignment horizontal="center" vertical="center" shrinkToFit="1"/>
    </xf>
    <xf numFmtId="0" fontId="22" fillId="0" borderId="120" xfId="0" applyFont="1" applyBorder="1" applyAlignment="1">
      <alignment horizontal="center" vertical="center" shrinkToFit="1"/>
    </xf>
    <xf numFmtId="0" fontId="32" fillId="0" borderId="114" xfId="0" applyFont="1" applyBorder="1" applyAlignment="1">
      <alignment horizontal="center" vertical="center"/>
    </xf>
    <xf numFmtId="0" fontId="22" fillId="0" borderId="115" xfId="0" applyFont="1" applyBorder="1" applyAlignment="1">
      <alignment horizontal="center" vertical="center" shrinkToFit="1"/>
    </xf>
    <xf numFmtId="0" fontId="40" fillId="0" borderId="52" xfId="0" applyFont="1" applyBorder="1" applyAlignment="1">
      <alignment horizontal="center" vertical="center" textRotation="255" wrapText="1"/>
    </xf>
    <xf numFmtId="0" fontId="40" fillId="0" borderId="121" xfId="0" applyFont="1" applyBorder="1" applyAlignment="1">
      <alignment horizontal="center" vertical="center" textRotation="255" wrapText="1"/>
    </xf>
    <xf numFmtId="0" fontId="40" fillId="0" borderId="122" xfId="0" applyFont="1" applyBorder="1" applyAlignment="1">
      <alignment horizontal="center" vertical="center" textRotation="255" wrapText="1"/>
    </xf>
    <xf numFmtId="0" fontId="38" fillId="0" borderId="123" xfId="0" applyFont="1" applyBorder="1" applyAlignment="1"/>
    <xf numFmtId="0" fontId="38" fillId="0" borderId="122" xfId="0" applyFont="1" applyBorder="1" applyAlignment="1"/>
    <xf numFmtId="0" fontId="22" fillId="0" borderId="123" xfId="0" applyFont="1" applyBorder="1" applyAlignment="1">
      <alignment horizontal="center" vertical="center" shrinkToFit="1"/>
    </xf>
    <xf numFmtId="0" fontId="22" fillId="0" borderId="122" xfId="0" applyFont="1" applyBorder="1" applyAlignment="1">
      <alignment horizontal="center" vertical="center" shrinkToFit="1"/>
    </xf>
    <xf numFmtId="0" fontId="32" fillId="0" borderId="124" xfId="0" applyFont="1" applyBorder="1" applyAlignment="1">
      <alignment horizontal="center" vertical="center" shrinkToFit="1"/>
    </xf>
    <xf numFmtId="0" fontId="22" fillId="0" borderId="125" xfId="0" applyFont="1" applyBorder="1" applyAlignment="1">
      <alignment horizontal="center" vertical="center" shrinkToFit="1"/>
    </xf>
    <xf numFmtId="38" fontId="51" fillId="16" borderId="126" xfId="42" applyFont="1" applyFill="1" applyBorder="1" applyAlignment="1" applyProtection="1">
      <alignment horizontal="right" vertical="center" shrinkToFit="1"/>
      <protection locked="0"/>
    </xf>
    <xf numFmtId="38" fontId="51" fillId="16" borderId="127" xfId="42" applyFont="1" applyFill="1" applyBorder="1" applyAlignment="1" applyProtection="1">
      <alignment horizontal="right" vertical="center" shrinkToFit="1"/>
      <protection locked="0"/>
    </xf>
    <xf numFmtId="0" fontId="51" fillId="0" borderId="128" xfId="0" applyFont="1" applyBorder="1" applyAlignment="1">
      <alignment horizontal="right" vertical="center" shrinkToFit="1"/>
    </xf>
    <xf numFmtId="0" fontId="51" fillId="0" borderId="127" xfId="0" applyFont="1" applyBorder="1" applyAlignment="1">
      <alignment horizontal="right" vertical="center" shrinkToFit="1"/>
    </xf>
    <xf numFmtId="38" fontId="51" fillId="0" borderId="128" xfId="42" applyFont="1" applyBorder="1" applyAlignment="1">
      <alignment horizontal="right" vertical="center" shrinkToFit="1"/>
    </xf>
    <xf numFmtId="38" fontId="51" fillId="0" borderId="129" xfId="42" applyFont="1" applyBorder="1" applyAlignment="1">
      <alignment horizontal="right" vertical="center" shrinkToFit="1"/>
    </xf>
    <xf numFmtId="0" fontId="54" fillId="0" borderId="122" xfId="0" applyFont="1" applyBorder="1" applyAlignment="1">
      <alignment horizontal="center" vertical="center" shrinkToFit="1"/>
    </xf>
    <xf numFmtId="0" fontId="54" fillId="0" borderId="130" xfId="0" applyFont="1" applyBorder="1" applyAlignment="1">
      <alignment horizontal="center" vertical="center" shrinkToFit="1"/>
    </xf>
    <xf numFmtId="0" fontId="22" fillId="0" borderId="130" xfId="0" applyFont="1" applyBorder="1" applyAlignment="1">
      <alignment horizontal="center" vertical="center" shrinkToFit="1"/>
    </xf>
    <xf numFmtId="0" fontId="32" fillId="0" borderId="124" xfId="0" applyFont="1" applyBorder="1" applyAlignment="1">
      <alignment horizontal="center" vertical="center"/>
    </xf>
    <xf numFmtId="0" fontId="23" fillId="0" borderId="0" xfId="0" applyFont="1" applyBorder="1" applyAlignment="1">
      <alignment vertical="center"/>
    </xf>
    <xf numFmtId="0" fontId="31" fillId="0" borderId="0" xfId="0" applyFont="1" applyBorder="1" applyAlignment="1">
      <alignment horizontal="center" vertical="center" textRotation="255" wrapText="1"/>
    </xf>
    <xf numFmtId="0" fontId="56" fillId="0" borderId="0" xfId="0" applyFont="1" applyBorder="1" applyAlignment="1"/>
    <xf numFmtId="0" fontId="22" fillId="0" borderId="0" xfId="0" applyFont="1" applyBorder="1" applyAlignment="1">
      <alignment horizontal="center" vertical="center" shrinkToFit="1"/>
    </xf>
    <xf numFmtId="0" fontId="55" fillId="0" borderId="0" xfId="0" applyFont="1" applyBorder="1" applyAlignment="1">
      <alignment horizontal="center" vertical="center"/>
    </xf>
    <xf numFmtId="38" fontId="51" fillId="16" borderId="131" xfId="42" applyFont="1" applyFill="1" applyBorder="1" applyAlignment="1" applyProtection="1">
      <alignment horizontal="right" vertical="center" shrinkToFit="1"/>
      <protection locked="0"/>
    </xf>
    <xf numFmtId="38" fontId="51" fillId="16" borderId="101" xfId="42" applyFont="1" applyFill="1" applyBorder="1" applyAlignment="1" applyProtection="1">
      <alignment horizontal="right" vertical="center" shrinkToFit="1"/>
      <protection locked="0"/>
    </xf>
    <xf numFmtId="0" fontId="51" fillId="0" borderId="102" xfId="0" applyFont="1" applyBorder="1" applyAlignment="1">
      <alignment horizontal="right" vertical="center" shrinkToFit="1"/>
    </xf>
    <xf numFmtId="0" fontId="51" fillId="0" borderId="101" xfId="0" applyFont="1" applyBorder="1" applyAlignment="1">
      <alignment horizontal="right" vertical="center" shrinkToFit="1"/>
    </xf>
    <xf numFmtId="38" fontId="51" fillId="0" borderId="102" xfId="42" applyFont="1" applyBorder="1" applyAlignment="1">
      <alignment horizontal="right" vertical="center" shrinkToFit="1"/>
    </xf>
    <xf numFmtId="38" fontId="51" fillId="0" borderId="100" xfId="42" applyFont="1" applyBorder="1" applyAlignment="1">
      <alignment horizontal="right" vertical="center" shrinkToFit="1"/>
    </xf>
    <xf numFmtId="0" fontId="34" fillId="0" borderId="0" xfId="0" applyFont="1" applyAlignment="1">
      <alignment vertical="center" shrinkToFit="1"/>
    </xf>
    <xf numFmtId="0" fontId="23" fillId="0" borderId="0" xfId="0" applyFont="1" applyBorder="1" applyAlignment="1">
      <alignment horizontal="center" vertical="center" textRotation="255"/>
    </xf>
    <xf numFmtId="0" fontId="31" fillId="0" borderId="58" xfId="0" applyFont="1" applyBorder="1" applyAlignment="1">
      <alignment horizontal="center" vertical="center" textRotation="255"/>
    </xf>
    <xf numFmtId="0" fontId="57" fillId="0" borderId="58" xfId="0" applyFont="1" applyBorder="1" applyAlignment="1">
      <alignment horizontal="center" vertical="center" shrinkToFit="1"/>
    </xf>
    <xf numFmtId="0" fontId="58" fillId="0" borderId="58" xfId="0" applyFont="1" applyBorder="1" applyAlignment="1">
      <alignment horizontal="center" vertical="center" shrinkToFit="1"/>
    </xf>
    <xf numFmtId="0" fontId="22" fillId="0" borderId="58" xfId="0" applyFont="1" applyBorder="1" applyAlignment="1">
      <alignment horizontal="center" vertical="center" shrinkToFit="1"/>
    </xf>
    <xf numFmtId="0" fontId="21" fillId="0" borderId="58" xfId="0" applyFont="1" applyBorder="1" applyAlignment="1">
      <alignment horizontal="center" vertical="center"/>
    </xf>
    <xf numFmtId="0" fontId="21" fillId="0" borderId="58" xfId="0" applyFont="1" applyBorder="1" applyAlignment="1">
      <alignment horizontal="center" vertical="center" shrinkToFit="1"/>
    </xf>
    <xf numFmtId="0" fontId="31" fillId="0" borderId="0" xfId="0" applyFont="1" applyBorder="1" applyAlignment="1">
      <alignment horizontal="center" vertical="center" textRotation="255"/>
    </xf>
    <xf numFmtId="0" fontId="57" fillId="0" borderId="0" xfId="0" applyFont="1" applyBorder="1" applyAlignment="1">
      <alignment horizontal="center" vertical="center" shrinkToFit="1"/>
    </xf>
    <xf numFmtId="0" fontId="58" fillId="0" borderId="0" xfId="0" applyFont="1" applyBorder="1" applyAlignment="1">
      <alignment horizontal="center" vertical="center" shrinkToFit="1"/>
    </xf>
    <xf numFmtId="0" fontId="21" fillId="0" borderId="132" xfId="0" applyFont="1" applyBorder="1" applyAlignment="1">
      <alignment vertical="center"/>
    </xf>
    <xf numFmtId="0" fontId="23" fillId="0" borderId="132" xfId="0" applyFont="1" applyBorder="1" applyAlignment="1">
      <alignment vertical="center"/>
    </xf>
    <xf numFmtId="0" fontId="31" fillId="0" borderId="132" xfId="0" applyFont="1" applyBorder="1" applyAlignment="1">
      <alignment horizontal="center" vertical="center" textRotation="255" wrapText="1"/>
    </xf>
    <xf numFmtId="0" fontId="56" fillId="0" borderId="132" xfId="0" applyFont="1" applyBorder="1" applyAlignment="1"/>
    <xf numFmtId="0" fontId="22" fillId="0" borderId="132" xfId="0" applyFont="1" applyBorder="1" applyAlignment="1">
      <alignment horizontal="center" vertical="center" shrinkToFit="1"/>
    </xf>
    <xf numFmtId="0" fontId="21" fillId="0" borderId="132" xfId="0" applyFont="1" applyBorder="1" applyAlignment="1">
      <alignment horizontal="center" vertical="center"/>
    </xf>
    <xf numFmtId="0" fontId="21" fillId="0" borderId="132" xfId="0" applyFont="1" applyBorder="1" applyAlignment="1">
      <alignment horizontal="center" vertical="center" shrinkToFit="1"/>
    </xf>
    <xf numFmtId="0" fontId="55" fillId="0" borderId="132" xfId="0" applyFont="1" applyBorder="1" applyAlignment="1">
      <alignment horizontal="center" vertical="center"/>
    </xf>
    <xf numFmtId="0" fontId="21" fillId="0" borderId="133" xfId="0" applyFont="1" applyBorder="1" applyAlignment="1">
      <alignment vertical="center"/>
    </xf>
    <xf numFmtId="38" fontId="51" fillId="16" borderId="134" xfId="42" applyFont="1" applyFill="1" applyBorder="1" applyAlignment="1" applyProtection="1">
      <alignment horizontal="right" vertical="center" shrinkToFit="1"/>
      <protection locked="0"/>
    </xf>
    <xf numFmtId="38" fontId="51" fillId="16" borderId="117" xfId="42" applyFont="1" applyFill="1" applyBorder="1" applyAlignment="1" applyProtection="1">
      <alignment horizontal="right" vertical="center" shrinkToFit="1"/>
      <protection locked="0"/>
    </xf>
    <xf numFmtId="0" fontId="51" fillId="0" borderId="118" xfId="0" applyFont="1" applyBorder="1" applyAlignment="1">
      <alignment horizontal="right" vertical="center" shrinkToFit="1"/>
    </xf>
    <xf numFmtId="0" fontId="51" fillId="0" borderId="117" xfId="0" applyFont="1" applyBorder="1" applyAlignment="1">
      <alignment horizontal="right" vertical="center" shrinkToFit="1"/>
    </xf>
    <xf numFmtId="38" fontId="51" fillId="0" borderId="118" xfId="42" applyFont="1" applyBorder="1" applyAlignment="1">
      <alignment horizontal="right" vertical="center" shrinkToFit="1"/>
    </xf>
    <xf numFmtId="38" fontId="51" fillId="0" borderId="119" xfId="42" applyFont="1" applyBorder="1" applyAlignment="1">
      <alignment horizontal="right" vertical="center" shrinkToFit="1"/>
    </xf>
    <xf numFmtId="0" fontId="21" fillId="0" borderId="135" xfId="0" applyFont="1" applyBorder="1" applyAlignment="1">
      <alignment vertical="center"/>
    </xf>
    <xf numFmtId="0" fontId="23" fillId="0" borderId="135" xfId="0" applyFont="1" applyBorder="1" applyAlignment="1">
      <alignment vertical="center" shrinkToFit="1"/>
    </xf>
    <xf numFmtId="0" fontId="31" fillId="0" borderId="135" xfId="0" applyFont="1" applyBorder="1" applyAlignment="1">
      <alignment horizontal="center" vertical="center" textRotation="255"/>
    </xf>
    <xf numFmtId="0" fontId="57" fillId="0" borderId="135" xfId="0" applyFont="1" applyBorder="1" applyAlignment="1">
      <alignment horizontal="center" vertical="center" shrinkToFit="1"/>
    </xf>
    <xf numFmtId="0" fontId="58" fillId="0" borderId="135" xfId="0" applyFont="1" applyBorder="1" applyAlignment="1">
      <alignment horizontal="center" vertical="center" shrinkToFit="1"/>
    </xf>
    <xf numFmtId="0" fontId="22" fillId="0" borderId="135" xfId="0" applyFont="1" applyBorder="1" applyAlignment="1">
      <alignment horizontal="center" vertical="center" shrinkToFit="1"/>
    </xf>
    <xf numFmtId="0" fontId="21" fillId="0" borderId="135" xfId="0" applyFont="1" applyBorder="1" applyAlignment="1">
      <alignment horizontal="center" vertical="center"/>
    </xf>
    <xf numFmtId="0" fontId="59" fillId="0" borderId="136" xfId="0" applyFont="1" applyBorder="1" applyAlignment="1">
      <alignment horizontal="center" vertical="center" shrinkToFit="1"/>
    </xf>
    <xf numFmtId="0" fontId="59" fillId="0" borderId="127" xfId="0" applyFont="1" applyBorder="1" applyAlignment="1">
      <alignment horizontal="center" vertical="center" shrinkToFit="1"/>
    </xf>
    <xf numFmtId="0" fontId="59" fillId="0" borderId="128" xfId="0" applyFont="1" applyBorder="1" applyAlignment="1">
      <alignment horizontal="center" vertical="center" shrinkToFit="1"/>
    </xf>
    <xf numFmtId="0" fontId="59" fillId="0" borderId="129" xfId="0" applyFont="1" applyBorder="1" applyAlignment="1">
      <alignment horizontal="center" vertical="center" shrinkToFit="1"/>
    </xf>
    <xf numFmtId="0" fontId="29" fillId="0" borderId="0" xfId="0" applyFont="1" applyBorder="1" applyAlignment="1">
      <alignment vertical="center" shrinkToFit="1"/>
    </xf>
    <xf numFmtId="0" fontId="40" fillId="0" borderId="11" xfId="0" applyFont="1" applyBorder="1" applyAlignment="1">
      <alignment horizontal="center" vertical="center" textRotation="255" wrapText="1"/>
    </xf>
    <xf numFmtId="0" fontId="40" fillId="0" borderId="12" xfId="0" applyFont="1" applyBorder="1" applyAlignment="1">
      <alignment horizontal="center" vertical="center" textRotation="255" wrapText="1"/>
    </xf>
    <xf numFmtId="0" fontId="60" fillId="0" borderId="113" xfId="0" applyFont="1" applyBorder="1" applyAlignment="1">
      <alignment horizontal="center" vertical="center" shrinkToFit="1"/>
    </xf>
    <xf numFmtId="0" fontId="60" fillId="0" borderId="112"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5" xfId="0" applyFont="1" applyBorder="1" applyAlignment="1">
      <alignment horizontal="center" vertical="center" shrinkToFit="1"/>
    </xf>
    <xf numFmtId="0" fontId="32" fillId="0" borderId="137" xfId="0" applyFont="1" applyBorder="1" applyAlignment="1">
      <alignment horizontal="center" vertical="center"/>
    </xf>
    <xf numFmtId="0" fontId="22" fillId="0" borderId="138" xfId="0" quotePrefix="1" applyFont="1" applyBorder="1" applyAlignment="1">
      <alignment horizontal="center" vertical="center" shrinkToFit="1"/>
    </xf>
    <xf numFmtId="0" fontId="59" fillId="0" borderId="131" xfId="0" applyFont="1" applyBorder="1" applyAlignment="1">
      <alignment horizontal="center" vertical="center" shrinkToFit="1"/>
    </xf>
    <xf numFmtId="0" fontId="59" fillId="0" borderId="101" xfId="0" applyFont="1" applyBorder="1" applyAlignment="1">
      <alignment horizontal="center" vertical="center" shrinkToFit="1"/>
    </xf>
    <xf numFmtId="0" fontId="59" fillId="0" borderId="102" xfId="0" applyFont="1" applyBorder="1" applyAlignment="1">
      <alignment horizontal="center" vertical="center" shrinkToFit="1"/>
    </xf>
    <xf numFmtId="0" fontId="59" fillId="0" borderId="100" xfId="0" applyFont="1" applyBorder="1" applyAlignment="1">
      <alignment horizontal="center" vertical="center" shrinkToFit="1"/>
    </xf>
    <xf numFmtId="0" fontId="40" fillId="0" borderId="139" xfId="0" applyFont="1" applyBorder="1" applyAlignment="1">
      <alignment horizontal="center" vertical="center" textRotation="255" wrapText="1"/>
    </xf>
    <xf numFmtId="0" fontId="40" fillId="0" borderId="55" xfId="0" applyFont="1" applyBorder="1" applyAlignment="1">
      <alignment horizontal="center" vertical="center" textRotation="255" wrapText="1"/>
    </xf>
    <xf numFmtId="0" fontId="60" fillId="0" borderId="123" xfId="0" applyFont="1" applyBorder="1" applyAlignment="1">
      <alignment horizontal="center" vertical="center" shrinkToFit="1"/>
    </xf>
    <xf numFmtId="0" fontId="60" fillId="0" borderId="122"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140" xfId="0" applyFont="1" applyBorder="1" applyAlignment="1">
      <alignment horizontal="center" vertical="center" shrinkToFit="1"/>
    </xf>
    <xf numFmtId="0" fontId="32" fillId="0" borderId="141" xfId="0" applyFont="1" applyBorder="1" applyAlignment="1">
      <alignment horizontal="center" vertical="center"/>
    </xf>
    <xf numFmtId="0" fontId="54" fillId="0" borderId="123" xfId="0" applyFont="1" applyBorder="1" applyAlignment="1">
      <alignment horizontal="center" vertical="center" shrinkToFit="1"/>
    </xf>
    <xf numFmtId="0" fontId="22" fillId="0" borderId="142" xfId="0" quotePrefix="1" applyFont="1" applyBorder="1" applyAlignment="1">
      <alignment horizontal="center" vertical="center" shrinkToFit="1"/>
    </xf>
    <xf numFmtId="0" fontId="61" fillId="0" borderId="121" xfId="0" applyFont="1" applyBorder="1" applyAlignment="1">
      <alignment vertical="center"/>
    </xf>
    <xf numFmtId="0" fontId="61" fillId="0" borderId="143" xfId="0" applyFont="1" applyBorder="1" applyAlignment="1">
      <alignment vertical="center"/>
    </xf>
    <xf numFmtId="0" fontId="53" fillId="0" borderId="121" xfId="0" applyFont="1" applyBorder="1" applyAlignment="1">
      <alignment horizontal="center" vertical="center" shrinkToFit="1"/>
    </xf>
    <xf numFmtId="0" fontId="21" fillId="0" borderId="58" xfId="0" applyFont="1" applyBorder="1" applyAlignment="1">
      <alignment vertical="center"/>
    </xf>
    <xf numFmtId="0" fontId="21" fillId="0" borderId="58" xfId="0" applyFont="1" applyBorder="1" applyAlignment="1">
      <alignment vertical="center" shrinkToFit="1"/>
    </xf>
    <xf numFmtId="0" fontId="53" fillId="0" borderId="143" xfId="0" applyFont="1" applyBorder="1" applyAlignment="1">
      <alignment horizontal="center" vertical="center" shrinkToFit="1"/>
    </xf>
    <xf numFmtId="0" fontId="59" fillId="0" borderId="144" xfId="0" applyFont="1" applyBorder="1" applyAlignment="1">
      <alignment horizontal="center" vertical="center" shrinkToFit="1"/>
    </xf>
    <xf numFmtId="0" fontId="59" fillId="0" borderId="145" xfId="0" applyFont="1" applyBorder="1" applyAlignment="1">
      <alignment horizontal="center" vertical="center" shrinkToFit="1"/>
    </xf>
    <xf numFmtId="0" fontId="59" fillId="0" borderId="146" xfId="0" applyFont="1" applyBorder="1" applyAlignment="1">
      <alignment horizontal="center" vertical="center" shrinkToFit="1"/>
    </xf>
    <xf numFmtId="0" fontId="59" fillId="0" borderId="147" xfId="0" applyFont="1" applyBorder="1" applyAlignment="1">
      <alignment horizontal="center" vertical="center" shrinkToFit="1"/>
    </xf>
    <xf numFmtId="0" fontId="62" fillId="0" borderId="0" xfId="0" applyFont="1" applyAlignment="1">
      <alignment horizontal="right" vertical="center" shrinkToFit="1"/>
    </xf>
    <xf numFmtId="0" fontId="46" fillId="16" borderId="148" xfId="0" applyFont="1" applyFill="1" applyBorder="1" applyAlignment="1">
      <alignment horizontal="center" vertical="center" shrinkToFit="1"/>
    </xf>
    <xf numFmtId="0" fontId="47" fillId="0" borderId="113" xfId="0" applyFont="1" applyFill="1" applyBorder="1" applyAlignment="1">
      <alignment horizontal="center" vertical="center" shrinkToFit="1"/>
    </xf>
    <xf numFmtId="0" fontId="63" fillId="0" borderId="149" xfId="0" applyFont="1" applyFill="1" applyBorder="1" applyAlignment="1">
      <alignment horizontal="center" vertical="center"/>
    </xf>
    <xf numFmtId="0" fontId="63" fillId="0" borderId="150" xfId="0" applyFont="1" applyFill="1" applyBorder="1" applyAlignment="1">
      <alignment horizontal="center" vertical="center"/>
    </xf>
    <xf numFmtId="0" fontId="48" fillId="0" borderId="90" xfId="0" applyFont="1" applyFill="1" applyBorder="1" applyAlignment="1" applyProtection="1">
      <alignment horizontal="center" vertical="center"/>
      <protection locked="0"/>
    </xf>
    <xf numFmtId="0" fontId="47" fillId="0" borderId="151" xfId="0" applyFont="1" applyFill="1" applyBorder="1" applyAlignment="1">
      <alignment horizontal="center" vertical="center" shrinkToFit="1"/>
    </xf>
    <xf numFmtId="0" fontId="47" fillId="0" borderId="87" xfId="0" applyFont="1" applyFill="1" applyBorder="1" applyAlignment="1">
      <alignment horizontal="center" vertical="center"/>
    </xf>
    <xf numFmtId="0" fontId="64" fillId="0" borderId="152" xfId="0" applyFont="1" applyFill="1" applyBorder="1" applyAlignment="1">
      <alignment horizontal="center" vertical="center"/>
    </xf>
    <xf numFmtId="0" fontId="64" fillId="0" borderId="153" xfId="0" applyFont="1" applyFill="1" applyBorder="1" applyAlignment="1">
      <alignment horizontal="center" vertical="center"/>
    </xf>
    <xf numFmtId="0" fontId="61" fillId="0" borderId="0" xfId="0" applyFont="1" applyBorder="1" applyAlignment="1">
      <alignment horizontal="left" vertical="center" shrinkToFit="1"/>
    </xf>
    <xf numFmtId="0" fontId="24" fillId="0" borderId="154" xfId="0" applyFont="1" applyBorder="1" applyAlignment="1">
      <alignment vertical="center"/>
    </xf>
    <xf numFmtId="0" fontId="47" fillId="0" borderId="149" xfId="0" applyFont="1" applyFill="1" applyBorder="1" applyAlignment="1">
      <alignment horizontal="center" vertical="center" shrinkToFit="1"/>
    </xf>
    <xf numFmtId="0" fontId="63" fillId="0" borderId="155" xfId="0" applyFont="1" applyFill="1" applyBorder="1" applyAlignment="1">
      <alignment horizontal="center" vertical="center"/>
    </xf>
    <xf numFmtId="0" fontId="63" fillId="0" borderId="82" xfId="0" applyFont="1" applyFill="1" applyBorder="1" applyAlignment="1">
      <alignment horizontal="center" vertical="center"/>
    </xf>
    <xf numFmtId="0" fontId="52" fillId="0" borderId="121" xfId="0" applyFont="1" applyBorder="1" applyAlignment="1">
      <alignment vertical="center"/>
    </xf>
    <xf numFmtId="0" fontId="65" fillId="0" borderId="0" xfId="0" applyFont="1" applyAlignment="1">
      <alignment horizontal="right" vertical="center" shrinkToFit="1"/>
    </xf>
    <xf numFmtId="0" fontId="64" fillId="0" borderId="155" xfId="0" applyFont="1" applyFill="1" applyBorder="1" applyAlignment="1">
      <alignment horizontal="center" vertical="center"/>
    </xf>
    <xf numFmtId="0" fontId="64" fillId="0" borderId="82" xfId="0" applyFont="1" applyFill="1" applyBorder="1" applyAlignment="1">
      <alignment horizontal="center" vertical="center"/>
    </xf>
    <xf numFmtId="0" fontId="62" fillId="0" borderId="51" xfId="0" applyFont="1" applyBorder="1" applyAlignment="1">
      <alignment horizontal="right" vertical="center" shrinkToFit="1"/>
    </xf>
    <xf numFmtId="0" fontId="63" fillId="0" borderId="81" xfId="0" applyFont="1" applyFill="1" applyBorder="1" applyAlignment="1">
      <alignment horizontal="center" vertical="center"/>
    </xf>
    <xf numFmtId="178" fontId="66" fillId="0" borderId="49" xfId="0" applyNumberFormat="1" applyFont="1" applyFill="1" applyBorder="1" applyAlignment="1">
      <alignment vertical="center"/>
    </xf>
    <xf numFmtId="178" fontId="66" fillId="0" borderId="50" xfId="0" applyNumberFormat="1" applyFont="1" applyFill="1" applyBorder="1" applyAlignment="1">
      <alignment vertical="center"/>
    </xf>
    <xf numFmtId="0" fontId="65" fillId="0" borderId="0" xfId="0" applyFont="1" applyBorder="1" applyAlignment="1">
      <alignment horizontal="right" vertical="center" shrinkToFit="1"/>
    </xf>
    <xf numFmtId="178" fontId="66" fillId="0" borderId="37" xfId="0" applyNumberFormat="1" applyFont="1" applyFill="1" applyBorder="1" applyAlignment="1">
      <alignment vertical="center"/>
    </xf>
    <xf numFmtId="178" fontId="66" fillId="0" borderId="51" xfId="0" applyNumberFormat="1" applyFont="1" applyFill="1" applyBorder="1" applyAlignment="1">
      <alignment vertical="center"/>
    </xf>
    <xf numFmtId="0" fontId="67" fillId="0" borderId="0" xfId="0" applyFont="1" applyBorder="1" applyAlignment="1">
      <alignment horizontal="left" vertical="center" shrinkToFit="1"/>
    </xf>
    <xf numFmtId="0" fontId="27" fillId="0" borderId="51" xfId="0" applyFont="1" applyBorder="1" applyAlignment="1">
      <alignment horizontal="left" vertical="center" shrinkToFit="1"/>
    </xf>
    <xf numFmtId="0" fontId="48" fillId="0" borderId="156" xfId="0" applyFont="1" applyFill="1" applyBorder="1" applyAlignment="1" applyProtection="1">
      <alignment horizontal="center" vertical="center"/>
      <protection locked="0"/>
    </xf>
    <xf numFmtId="0" fontId="34" fillId="0" borderId="0" xfId="0" applyFont="1" applyAlignment="1">
      <alignment horizontal="left" vertical="center"/>
    </xf>
    <xf numFmtId="0" fontId="47" fillId="0" borderId="34" xfId="0" applyFont="1" applyFill="1" applyBorder="1" applyAlignment="1">
      <alignment horizontal="center" vertical="center" shrinkToFit="1"/>
    </xf>
    <xf numFmtId="0" fontId="24" fillId="0" borderId="157" xfId="0" applyFont="1" applyBorder="1" applyAlignment="1">
      <alignment vertical="center"/>
    </xf>
    <xf numFmtId="178" fontId="66" fillId="0" borderId="52" xfId="0" applyNumberFormat="1" applyFont="1" applyFill="1" applyBorder="1" applyAlignment="1">
      <alignment vertical="center"/>
    </xf>
    <xf numFmtId="178" fontId="66" fillId="0" borderId="53" xfId="0" applyNumberFormat="1" applyFont="1" applyFill="1" applyBorder="1" applyAlignment="1">
      <alignment vertical="center"/>
    </xf>
    <xf numFmtId="0" fontId="22" fillId="0" borderId="58" xfId="0" applyFont="1" applyBorder="1" applyAlignment="1">
      <alignment vertical="center" wrapText="1"/>
    </xf>
    <xf numFmtId="0" fontId="68" fillId="0" borderId="58" xfId="0" applyFont="1" applyBorder="1" applyAlignment="1">
      <alignment vertical="center" wrapText="1"/>
    </xf>
    <xf numFmtId="0" fontId="64" fillId="0" borderId="158" xfId="0" applyFont="1" applyFill="1" applyBorder="1" applyAlignment="1">
      <alignment horizontal="center" vertical="center"/>
    </xf>
    <xf numFmtId="0" fontId="64" fillId="0" borderId="159" xfId="0" applyFont="1" applyFill="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69" fillId="0" borderId="160" xfId="0" applyFont="1" applyBorder="1" applyAlignment="1">
      <alignment horizontal="center" vertical="center"/>
    </xf>
    <xf numFmtId="0" fontId="69" fillId="0" borderId="161" xfId="0" applyFont="1" applyBorder="1" applyAlignment="1">
      <alignment horizontal="center" vertical="center"/>
    </xf>
    <xf numFmtId="0" fontId="31" fillId="0" borderId="162" xfId="0" applyFont="1" applyBorder="1" applyAlignment="1">
      <alignment horizontal="center" vertical="center"/>
    </xf>
    <xf numFmtId="0" fontId="31" fillId="0" borderId="161" xfId="0" applyFont="1" applyBorder="1" applyAlignment="1">
      <alignment horizontal="center" vertical="center"/>
    </xf>
    <xf numFmtId="0" fontId="31" fillId="0" borderId="72" xfId="0" applyFont="1" applyBorder="1" applyAlignment="1">
      <alignment horizontal="center" vertical="center"/>
    </xf>
    <xf numFmtId="0" fontId="68" fillId="0" borderId="0" xfId="0" applyFont="1" applyAlignment="1">
      <alignment vertical="center" wrapText="1"/>
    </xf>
    <xf numFmtId="0" fontId="30" fillId="0" borderId="163" xfId="0" applyFont="1" applyBorder="1" applyAlignment="1">
      <alignment horizontal="center" vertical="center"/>
    </xf>
    <xf numFmtId="0" fontId="31" fillId="0" borderId="164" xfId="0" applyFont="1" applyBorder="1" applyAlignment="1">
      <alignment horizontal="center" vertical="center"/>
    </xf>
    <xf numFmtId="0" fontId="29" fillId="0" borderId="49" xfId="0" applyFont="1" applyBorder="1" applyAlignment="1">
      <alignment horizontal="center" vertical="center" shrinkToFit="1"/>
    </xf>
    <xf numFmtId="0" fontId="29" fillId="0" borderId="58" xfId="0" applyFont="1" applyBorder="1" applyAlignment="1">
      <alignment horizontal="center" vertical="center" shrinkToFit="1"/>
    </xf>
    <xf numFmtId="0" fontId="29" fillId="0" borderId="59" xfId="0" applyFont="1" applyBorder="1" applyAlignment="1">
      <alignment horizontal="center" vertical="center" shrinkToFit="1"/>
    </xf>
    <xf numFmtId="0" fontId="63" fillId="0" borderId="63" xfId="0" applyFont="1" applyBorder="1" applyAlignment="1">
      <alignment horizontal="center" vertical="center" shrinkToFit="1"/>
    </xf>
    <xf numFmtId="0" fontId="63" fillId="0" borderId="35" xfId="0" applyFont="1" applyBorder="1" applyAlignment="1">
      <alignment horizontal="center" vertical="center" shrinkToFit="1"/>
    </xf>
    <xf numFmtId="0" fontId="31" fillId="16" borderId="34" xfId="0" applyFont="1" applyFill="1" applyBorder="1" applyAlignment="1" applyProtection="1">
      <alignment horizontal="center" vertical="center" shrinkToFit="1"/>
      <protection locked="0"/>
    </xf>
    <xf numFmtId="0" fontId="31" fillId="16" borderId="35" xfId="0" applyFont="1" applyFill="1" applyBorder="1" applyAlignment="1" applyProtection="1">
      <alignment horizontal="center" vertical="center" shrinkToFit="1"/>
      <protection locked="0"/>
    </xf>
    <xf numFmtId="0" fontId="31" fillId="16" borderId="51" xfId="0" applyFont="1" applyFill="1" applyBorder="1" applyAlignment="1" applyProtection="1">
      <alignment horizontal="center" vertical="center" shrinkToFit="1"/>
      <protection locked="0"/>
    </xf>
    <xf numFmtId="0" fontId="68" fillId="0" borderId="0" xfId="0" applyFont="1" applyAlignment="1">
      <alignment vertical="center"/>
    </xf>
    <xf numFmtId="0" fontId="33" fillId="0" borderId="57" xfId="0" applyFont="1" applyBorder="1" applyAlignment="1">
      <alignment horizontal="center" vertical="center" shrinkToFit="1"/>
    </xf>
    <xf numFmtId="0" fontId="33" fillId="0" borderId="27" xfId="0" applyFont="1" applyBorder="1" applyAlignment="1">
      <alignment horizontal="center" vertical="center" shrinkToFit="1"/>
    </xf>
    <xf numFmtId="0" fontId="33" fillId="0" borderId="63" xfId="0" applyFont="1" applyBorder="1" applyAlignment="1">
      <alignment horizontal="center" vertical="center" shrinkToFit="1"/>
    </xf>
    <xf numFmtId="0" fontId="33" fillId="0" borderId="35" xfId="0" applyFont="1" applyBorder="1" applyAlignment="1">
      <alignment horizontal="center" vertical="center" shrinkToFit="1"/>
    </xf>
    <xf numFmtId="0" fontId="0" fillId="0" borderId="0" xfId="0" applyAlignment="1">
      <alignment vertical="center"/>
    </xf>
    <xf numFmtId="0" fontId="33" fillId="0" borderId="165" xfId="0" applyFont="1" applyBorder="1" applyAlignment="1">
      <alignment horizontal="center" vertical="center" shrinkToFit="1"/>
    </xf>
    <xf numFmtId="0" fontId="33" fillId="0" borderId="40" xfId="0" applyFont="1" applyBorder="1" applyAlignment="1">
      <alignment horizontal="center" vertical="center" shrinkToFit="1"/>
    </xf>
    <xf numFmtId="0" fontId="34" fillId="16" borderId="45" xfId="0" applyFont="1" applyFill="1" applyBorder="1" applyAlignment="1" applyProtection="1">
      <alignment horizontal="center" vertical="center" shrinkToFit="1"/>
      <protection locked="0"/>
    </xf>
    <xf numFmtId="0" fontId="34" fillId="16" borderId="46" xfId="0" applyFont="1" applyFill="1" applyBorder="1" applyAlignment="1" applyProtection="1">
      <alignment horizontal="center" vertical="center" shrinkToFit="1"/>
      <protection locked="0"/>
    </xf>
    <xf numFmtId="0" fontId="63" fillId="0" borderId="165" xfId="0" applyFont="1" applyBorder="1" applyAlignment="1">
      <alignment horizontal="center" vertical="center" shrinkToFit="1"/>
    </xf>
    <xf numFmtId="0" fontId="63" fillId="0" borderId="40" xfId="0" applyFont="1" applyBorder="1" applyAlignment="1">
      <alignment horizontal="center" vertical="center" shrinkToFit="1"/>
    </xf>
    <xf numFmtId="0" fontId="31" fillId="16" borderId="39" xfId="0" applyFont="1" applyFill="1" applyBorder="1" applyAlignment="1" applyProtection="1">
      <alignment horizontal="center" vertical="center" shrinkToFit="1"/>
      <protection locked="0"/>
    </xf>
    <xf numFmtId="0" fontId="31" fillId="16" borderId="40" xfId="0" applyFont="1" applyFill="1" applyBorder="1" applyAlignment="1" applyProtection="1">
      <alignment horizontal="center" vertical="center" shrinkToFit="1"/>
      <protection locked="0"/>
    </xf>
    <xf numFmtId="0" fontId="31" fillId="16" borderId="166" xfId="0" applyFont="1" applyFill="1" applyBorder="1" applyAlignment="1" applyProtection="1">
      <alignment horizontal="center" vertical="center" shrinkToFit="1"/>
      <protection locked="0"/>
    </xf>
    <xf numFmtId="0" fontId="24" fillId="0" borderId="24"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25" xfId="0" applyFont="1" applyBorder="1" applyAlignment="1">
      <alignment horizontal="distributed" vertical="center" shrinkToFit="1"/>
    </xf>
    <xf numFmtId="0" fontId="24" fillId="0" borderId="28" xfId="0" applyFont="1" applyBorder="1" applyAlignment="1">
      <alignment horizontal="distributed" vertical="center" shrinkToFit="1"/>
    </xf>
    <xf numFmtId="0" fontId="24" fillId="0" borderId="32"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3" xfId="0" applyFont="1" applyBorder="1" applyAlignment="1">
      <alignment horizontal="distributed" vertical="center" shrinkToFit="1"/>
    </xf>
    <xf numFmtId="0" fontId="24" fillId="0" borderId="36" xfId="0" applyFont="1" applyBorder="1" applyAlignment="1">
      <alignment horizontal="distributed" vertical="center" shrinkToFit="1"/>
    </xf>
    <xf numFmtId="0" fontId="24" fillId="0" borderId="44"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45" xfId="0" applyFont="1" applyBorder="1" applyAlignment="1">
      <alignment horizontal="distributed" vertical="center" shrinkToFit="1"/>
    </xf>
    <xf numFmtId="0" fontId="24" fillId="0" borderId="46" xfId="0" applyFont="1" applyBorder="1" applyAlignment="1">
      <alignment horizontal="distributed" vertical="center" shrinkToFit="1"/>
    </xf>
    <xf numFmtId="0" fontId="34" fillId="0" borderId="37" xfId="0" applyFont="1" applyBorder="1" applyAlignment="1">
      <alignment horizontal="right" vertical="center"/>
    </xf>
    <xf numFmtId="0" fontId="24" fillId="16" borderId="28" xfId="0" applyFont="1" applyFill="1" applyBorder="1" applyAlignment="1" applyProtection="1">
      <alignment horizontal="right" vertical="center" shrinkToFit="1"/>
      <protection locked="0"/>
    </xf>
    <xf numFmtId="0" fontId="70" fillId="0" borderId="25" xfId="0" applyFont="1" applyBorder="1" applyAlignment="1">
      <alignment horizontal="distributed" vertical="center" shrinkToFit="1"/>
    </xf>
    <xf numFmtId="0" fontId="0" fillId="0" borderId="37" xfId="0" applyBorder="1" applyAlignment="1">
      <alignment vertical="center"/>
    </xf>
    <xf numFmtId="0" fontId="71" fillId="0" borderId="0" xfId="0" applyFont="1" applyBorder="1" applyAlignment="1">
      <alignment vertical="center"/>
    </xf>
    <xf numFmtId="0" fontId="24" fillId="16" borderId="36" xfId="0" applyFont="1" applyFill="1" applyBorder="1" applyAlignment="1" applyProtection="1">
      <alignment horizontal="right" vertical="center" shrinkToFit="1"/>
      <protection locked="0"/>
    </xf>
    <xf numFmtId="0" fontId="70" fillId="0" borderId="33" xfId="0" applyFont="1" applyBorder="1" applyAlignment="1">
      <alignment horizontal="distributed" vertical="center" shrinkToFit="1"/>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4" fillId="16" borderId="46" xfId="0" applyFont="1" applyFill="1" applyBorder="1" applyAlignment="1" applyProtection="1">
      <alignment horizontal="right" vertical="center" shrinkToFit="1"/>
      <protection locked="0"/>
    </xf>
    <xf numFmtId="0" fontId="70" fillId="0" borderId="45" xfId="0" applyFont="1" applyBorder="1" applyAlignment="1">
      <alignment horizontal="distributed" vertical="center" shrinkToFi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Border="1" applyAlignment="1">
      <alignment horizontal="center" vertical="center"/>
    </xf>
    <xf numFmtId="0" fontId="29" fillId="0" borderId="29" xfId="0" applyFont="1" applyBorder="1" applyAlignment="1">
      <alignment horizontal="center" vertical="center" wrapText="1"/>
    </xf>
    <xf numFmtId="0" fontId="68" fillId="0" borderId="30" xfId="0" applyFont="1" applyBorder="1" applyAlignment="1"/>
    <xf numFmtId="0" fontId="68" fillId="0" borderId="31" xfId="0" applyFont="1" applyBorder="1" applyAlignment="1"/>
    <xf numFmtId="0" fontId="31" fillId="0" borderId="57" xfId="0" applyFont="1" applyBorder="1" applyAlignment="1">
      <alignment horizontal="left" vertical="center" shrinkToFit="1"/>
    </xf>
    <xf numFmtId="0" fontId="31" fillId="0" borderId="25" xfId="0" applyFont="1" applyBorder="1" applyAlignment="1">
      <alignment horizontal="left" vertical="center" wrapText="1"/>
    </xf>
    <xf numFmtId="0" fontId="31" fillId="0" borderId="30" xfId="0" applyFont="1" applyBorder="1" applyAlignment="1">
      <alignment horizontal="left" vertical="center" shrinkToFit="1"/>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68" fillId="0" borderId="37" xfId="0" applyFont="1" applyBorder="1" applyAlignment="1"/>
    <xf numFmtId="0" fontId="68" fillId="0" borderId="0" xfId="0" applyFont="1" applyBorder="1" applyAlignment="1"/>
    <xf numFmtId="0" fontId="68" fillId="0" borderId="38" xfId="0" applyFont="1" applyBorder="1" applyAlignment="1"/>
    <xf numFmtId="0" fontId="0" fillId="0" borderId="63" xfId="0" applyBorder="1" applyAlignment="1">
      <alignment horizontal="left" vertical="center" shrinkToFit="1"/>
    </xf>
    <xf numFmtId="0" fontId="0" fillId="0" borderId="45" xfId="0" applyBorder="1" applyAlignment="1">
      <alignment horizontal="left" vertical="center"/>
    </xf>
    <xf numFmtId="0" fontId="0" fillId="0" borderId="0" xfId="0" applyBorder="1" applyAlignment="1">
      <alignment horizontal="left" vertical="center" shrinkToFit="1"/>
    </xf>
    <xf numFmtId="0" fontId="0" fillId="0" borderId="33" xfId="0" applyBorder="1" applyAlignment="1">
      <alignment horizontal="left" vertical="center"/>
    </xf>
    <xf numFmtId="0" fontId="0" fillId="0" borderId="52" xfId="0" applyBorder="1" applyAlignment="1">
      <alignment vertical="center"/>
    </xf>
    <xf numFmtId="0" fontId="72" fillId="0" borderId="0" xfId="0" applyFont="1" applyBorder="1" applyAlignment="1">
      <alignment horizontal="left" shrinkToFit="1"/>
    </xf>
    <xf numFmtId="0" fontId="0" fillId="0" borderId="35" xfId="0" applyBorder="1" applyAlignment="1">
      <alignment horizontal="left" shrinkToFit="1"/>
    </xf>
    <xf numFmtId="0" fontId="72" fillId="0" borderId="34" xfId="0" applyFont="1" applyBorder="1" applyAlignment="1">
      <alignment horizontal="left" shrinkToFit="1"/>
    </xf>
    <xf numFmtId="0" fontId="0" fillId="0" borderId="35" xfId="0" applyBorder="1" applyAlignment="1">
      <alignment horizontal="left"/>
    </xf>
    <xf numFmtId="38" fontId="44" fillId="0" borderId="24" xfId="42" applyFont="1" applyBorder="1" applyAlignment="1">
      <alignment horizontal="right" vertical="center" shrinkToFit="1"/>
    </xf>
    <xf numFmtId="0" fontId="24" fillId="0" borderId="25" xfId="0" applyFont="1" applyBorder="1" applyAlignment="1">
      <alignment horizontal="right" vertical="center"/>
    </xf>
    <xf numFmtId="178" fontId="24" fillId="16" borderId="25" xfId="0" applyNumberFormat="1" applyFont="1" applyFill="1" applyBorder="1" applyAlignment="1" applyProtection="1">
      <alignment horizontal="right" vertical="center"/>
      <protection locked="0"/>
    </xf>
    <xf numFmtId="178" fontId="24" fillId="16" borderId="28" xfId="0" applyNumberFormat="1" applyFont="1" applyFill="1" applyBorder="1" applyAlignment="1" applyProtection="1">
      <alignment horizontal="right" vertical="center"/>
      <protection locked="0"/>
    </xf>
    <xf numFmtId="178" fontId="30" fillId="0" borderId="24" xfId="42" applyNumberFormat="1" applyFont="1" applyBorder="1" applyAlignment="1">
      <alignment horizontal="right" vertical="center"/>
    </xf>
    <xf numFmtId="178" fontId="30" fillId="0" borderId="30" xfId="42" applyNumberFormat="1" applyFont="1" applyBorder="1" applyAlignment="1">
      <alignment horizontal="right" vertical="center"/>
    </xf>
    <xf numFmtId="178" fontId="73" fillId="16" borderId="25" xfId="42" applyNumberFormat="1" applyFont="1" applyFill="1" applyBorder="1" applyAlignment="1" applyProtection="1">
      <alignment horizontal="right" vertical="center"/>
      <protection locked="0"/>
    </xf>
    <xf numFmtId="178" fontId="73" fillId="16" borderId="28" xfId="42" applyNumberFormat="1" applyFont="1" applyFill="1" applyBorder="1" applyAlignment="1" applyProtection="1">
      <alignment horizontal="right" vertical="center"/>
      <protection locked="0"/>
    </xf>
    <xf numFmtId="178" fontId="39" fillId="0" borderId="50" xfId="0" applyNumberFormat="1" applyFont="1" applyBorder="1" applyAlignment="1">
      <alignment horizontal="right" vertical="center"/>
    </xf>
    <xf numFmtId="0" fontId="0" fillId="0" borderId="0" xfId="0" applyBorder="1" applyAlignment="1">
      <alignment horizontal="left" shrinkToFit="1"/>
    </xf>
    <xf numFmtId="0" fontId="0" fillId="0" borderId="34" xfId="0" applyBorder="1" applyAlignment="1">
      <alignment horizontal="left"/>
    </xf>
    <xf numFmtId="38" fontId="44" fillId="0" borderId="167" xfId="42" applyFont="1" applyBorder="1" applyAlignment="1">
      <alignment horizontal="right" vertical="center" shrinkToFit="1"/>
    </xf>
    <xf numFmtId="0" fontId="0" fillId="0" borderId="168" xfId="0" applyBorder="1" applyAlignment="1">
      <alignment horizontal="right" vertical="center"/>
    </xf>
    <xf numFmtId="178" fontId="0" fillId="16" borderId="168" xfId="0" applyNumberFormat="1" applyFont="1" applyFill="1" applyBorder="1" applyAlignment="1" applyProtection="1">
      <alignment vertical="center"/>
      <protection locked="0"/>
    </xf>
    <xf numFmtId="178" fontId="0" fillId="16" borderId="169" xfId="0" applyNumberFormat="1" applyFont="1" applyFill="1" applyBorder="1" applyAlignment="1" applyProtection="1">
      <alignment vertical="center"/>
      <protection locked="0"/>
    </xf>
    <xf numFmtId="0" fontId="68" fillId="0" borderId="52" xfId="0" applyFont="1" applyBorder="1" applyAlignment="1"/>
    <xf numFmtId="0" fontId="68" fillId="0" borderId="121" xfId="0" applyFont="1" applyBorder="1" applyAlignment="1"/>
    <xf numFmtId="0" fontId="68" fillId="0" borderId="170" xfId="0" applyFont="1" applyBorder="1" applyAlignment="1"/>
    <xf numFmtId="0" fontId="0" fillId="0" borderId="167" xfId="0" applyBorder="1" applyAlignment="1">
      <alignment horizontal="right" vertical="center"/>
    </xf>
    <xf numFmtId="0" fontId="0" fillId="0" borderId="121" xfId="0" applyBorder="1" applyAlignment="1">
      <alignment horizontal="right" vertical="center"/>
    </xf>
    <xf numFmtId="178" fontId="73" fillId="16" borderId="168" xfId="42" applyNumberFormat="1" applyFont="1" applyFill="1" applyBorder="1" applyAlignment="1" applyProtection="1">
      <alignment horizontal="right" vertical="center"/>
      <protection locked="0"/>
    </xf>
    <xf numFmtId="178" fontId="73" fillId="16" borderId="169" xfId="42" applyNumberFormat="1" applyFont="1" applyFill="1" applyBorder="1" applyAlignment="1" applyProtection="1">
      <alignment horizontal="right" vertical="center"/>
      <protection locked="0"/>
    </xf>
    <xf numFmtId="178" fontId="39" fillId="0" borderId="53" xfId="0" applyNumberFormat="1" applyFont="1" applyBorder="1" applyAlignment="1">
      <alignment horizontal="right" vertical="center"/>
    </xf>
    <xf numFmtId="0" fontId="40" fillId="0" borderId="58" xfId="0" applyFont="1" applyBorder="1" applyAlignment="1">
      <alignment horizontal="center" vertical="center" wrapText="1"/>
    </xf>
    <xf numFmtId="0" fontId="40" fillId="0" borderId="59" xfId="0" applyFont="1" applyBorder="1" applyAlignment="1">
      <alignment horizontal="center" vertical="center" wrapText="1"/>
    </xf>
    <xf numFmtId="178" fontId="45" fillId="0" borderId="171" xfId="0" applyNumberFormat="1" applyFont="1" applyBorder="1" applyAlignment="1">
      <alignment horizontal="right" vertical="center"/>
    </xf>
    <xf numFmtId="178" fontId="45" fillId="0" borderId="58" xfId="0" applyNumberFormat="1" applyFont="1" applyBorder="1" applyAlignment="1">
      <alignment horizontal="right" vertical="center"/>
    </xf>
    <xf numFmtId="178" fontId="39" fillId="6" borderId="12" xfId="0" applyNumberFormat="1" applyFont="1" applyFill="1" applyBorder="1" applyAlignment="1" applyProtection="1">
      <alignment horizontal="right" vertical="center" shrinkToFit="1"/>
      <protection locked="0"/>
    </xf>
    <xf numFmtId="178" fontId="39" fillId="6" borderId="17" xfId="0" applyNumberFormat="1" applyFont="1" applyFill="1" applyBorder="1" applyAlignment="1" applyProtection="1">
      <alignment horizontal="right" vertical="center" shrinkToFit="1"/>
      <protection locked="0"/>
    </xf>
    <xf numFmtId="0" fontId="40" fillId="0" borderId="113" xfId="0" applyFont="1" applyBorder="1" applyAlignment="1">
      <alignment horizontal="center" vertical="center" wrapText="1"/>
    </xf>
    <xf numFmtId="178" fontId="37" fillId="0" borderId="58" xfId="0" applyNumberFormat="1" applyFont="1" applyBorder="1" applyAlignment="1">
      <alignment vertical="center" shrinkToFit="1"/>
    </xf>
    <xf numFmtId="178" fontId="39" fillId="6" borderId="34" xfId="0" applyNumberFormat="1" applyFont="1" applyFill="1" applyBorder="1" applyAlignment="1" applyProtection="1">
      <alignment horizontal="right" vertical="center" shrinkToFit="1"/>
      <protection locked="0"/>
    </xf>
    <xf numFmtId="178" fontId="39" fillId="6" borderId="35" xfId="0" applyNumberFormat="1" applyFont="1" applyFill="1" applyBorder="1" applyAlignment="1" applyProtection="1">
      <alignment horizontal="right" vertical="center" shrinkToFit="1"/>
      <protection locked="0"/>
    </xf>
    <xf numFmtId="178" fontId="21" fillId="0" borderId="0" xfId="0" applyNumberFormat="1" applyFont="1" applyAlignment="1">
      <alignment vertical="center"/>
    </xf>
    <xf numFmtId="0" fontId="74" fillId="0" borderId="0" xfId="0" applyFont="1" applyBorder="1" applyAlignment="1" applyProtection="1">
      <alignment horizontal="center" shrinkToFit="1"/>
      <protection locked="0"/>
    </xf>
    <xf numFmtId="0" fontId="0" fillId="0" borderId="35" xfId="0" applyBorder="1" applyAlignment="1" applyProtection="1">
      <alignment horizontal="center"/>
      <protection locked="0"/>
    </xf>
    <xf numFmtId="0" fontId="72" fillId="16" borderId="34" xfId="0" applyFont="1" applyFill="1" applyBorder="1" applyAlignment="1" applyProtection="1">
      <alignment horizontal="left"/>
      <protection locked="0"/>
    </xf>
    <xf numFmtId="0" fontId="0" fillId="16" borderId="35" xfId="0" applyFill="1" applyBorder="1" applyAlignment="1" applyProtection="1">
      <protection locked="0"/>
    </xf>
    <xf numFmtId="0" fontId="40" fillId="0" borderId="37"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38" xfId="0" applyFont="1" applyBorder="1" applyAlignment="1">
      <alignment horizontal="center" vertical="center" wrapText="1"/>
    </xf>
    <xf numFmtId="178" fontId="45" fillId="0" borderId="63" xfId="0" applyNumberFormat="1" applyFont="1" applyBorder="1" applyAlignment="1">
      <alignment horizontal="right" vertical="center"/>
    </xf>
    <xf numFmtId="178" fontId="45" fillId="0" borderId="0" xfId="0" applyNumberFormat="1" applyFont="1" applyBorder="1" applyAlignment="1">
      <alignment horizontal="right" vertical="center"/>
    </xf>
    <xf numFmtId="178" fontId="39" fillId="6" borderId="22" xfId="0" applyNumberFormat="1" applyFont="1" applyFill="1" applyBorder="1" applyAlignment="1" applyProtection="1">
      <alignment horizontal="right" vertical="center" shrinkToFit="1"/>
      <protection locked="0"/>
    </xf>
    <xf numFmtId="0" fontId="24" fillId="0" borderId="0" xfId="0" applyFont="1" applyAlignment="1">
      <alignment horizontal="right" vertical="center"/>
    </xf>
    <xf numFmtId="0" fontId="40" fillId="0" borderId="34" xfId="0" applyFont="1" applyBorder="1" applyAlignment="1">
      <alignment horizontal="center" vertical="center"/>
    </xf>
    <xf numFmtId="178" fontId="37" fillId="0" borderId="0" xfId="0" applyNumberFormat="1" applyFont="1" applyBorder="1" applyAlignment="1">
      <alignment vertical="center" shrinkToFit="1"/>
    </xf>
    <xf numFmtId="178" fontId="0" fillId="0" borderId="0" xfId="0" applyNumberFormat="1" applyFill="1" applyBorder="1" applyAlignment="1">
      <alignment vertical="center"/>
    </xf>
    <xf numFmtId="0" fontId="0" fillId="0" borderId="0" xfId="0" applyBorder="1" applyAlignment="1" applyProtection="1">
      <alignment horizontal="center"/>
      <protection locked="0"/>
    </xf>
    <xf numFmtId="0" fontId="0" fillId="16" borderId="34" xfId="0" applyFill="1" applyBorder="1" applyAlignment="1" applyProtection="1">
      <protection locked="0"/>
    </xf>
    <xf numFmtId="0" fontId="40" fillId="0" borderId="41"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3" xfId="0" applyFont="1" applyBorder="1" applyAlignment="1">
      <alignment horizontal="center" vertical="center" wrapText="1"/>
    </xf>
    <xf numFmtId="178" fontId="45" fillId="0" borderId="165" xfId="0" applyNumberFormat="1" applyFont="1" applyBorder="1" applyAlignment="1">
      <alignment horizontal="right" vertical="center"/>
    </xf>
    <xf numFmtId="178" fontId="45" fillId="0" borderId="42" xfId="0" applyNumberFormat="1" applyFont="1" applyBorder="1" applyAlignment="1">
      <alignment horizontal="right" vertical="center"/>
    </xf>
    <xf numFmtId="0" fontId="21" fillId="0" borderId="157" xfId="0" applyFont="1" applyBorder="1" applyAlignment="1">
      <alignment vertical="center"/>
    </xf>
    <xf numFmtId="0" fontId="0" fillId="0" borderId="39"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178" fontId="0" fillId="0" borderId="42" xfId="0" applyNumberFormat="1" applyFont="1" applyBorder="1" applyAlignment="1">
      <alignment vertical="center"/>
    </xf>
    <xf numFmtId="178" fontId="0" fillId="6" borderId="39" xfId="0" applyNumberFormat="1" applyFont="1" applyFill="1" applyBorder="1" applyAlignment="1" applyProtection="1">
      <alignment horizontal="right" vertical="center"/>
      <protection locked="0"/>
    </xf>
    <xf numFmtId="178" fontId="0" fillId="6" borderId="40" xfId="0" applyNumberFormat="1" applyFont="1" applyFill="1" applyBorder="1" applyAlignment="1" applyProtection="1">
      <alignment horizontal="right" vertical="center"/>
      <protection locked="0"/>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31" xfId="0" applyFont="1" applyBorder="1" applyAlignment="1">
      <alignment horizontal="center" vertical="center" wrapText="1"/>
    </xf>
    <xf numFmtId="178" fontId="45" fillId="0" borderId="57" xfId="0" applyNumberFormat="1" applyFont="1" applyBorder="1" applyAlignment="1">
      <alignment horizontal="right" vertical="center"/>
    </xf>
    <xf numFmtId="178" fontId="45" fillId="0" borderId="27" xfId="0" applyNumberFormat="1" applyFont="1" applyBorder="1" applyAlignment="1">
      <alignment horizontal="right" vertical="center"/>
    </xf>
    <xf numFmtId="178" fontId="39" fillId="0" borderId="34" xfId="0" applyNumberFormat="1" applyFont="1" applyFill="1" applyBorder="1" applyAlignment="1">
      <alignment horizontal="right" vertical="center" shrinkToFit="1"/>
    </xf>
    <xf numFmtId="178" fontId="39" fillId="0" borderId="35" xfId="0" applyNumberFormat="1" applyFont="1" applyFill="1" applyBorder="1" applyAlignment="1">
      <alignment horizontal="right" vertical="center" shrinkToFit="1"/>
    </xf>
    <xf numFmtId="178" fontId="39" fillId="0" borderId="172" xfId="0" applyNumberFormat="1" applyFont="1" applyFill="1" applyBorder="1" applyAlignment="1">
      <alignment horizontal="right" vertical="center" shrinkToFit="1"/>
    </xf>
    <xf numFmtId="0" fontId="28" fillId="0" borderId="35" xfId="0" applyFont="1" applyBorder="1" applyAlignment="1">
      <alignment horizontal="center" vertical="center" shrinkToFit="1"/>
    </xf>
    <xf numFmtId="0" fontId="75" fillId="0" borderId="26" xfId="0" applyFont="1" applyBorder="1" applyAlignment="1">
      <alignment horizontal="center" vertical="center" wrapText="1"/>
    </xf>
    <xf numFmtId="0" fontId="75" fillId="0" borderId="30" xfId="0" applyFont="1" applyBorder="1" applyAlignment="1">
      <alignment horizontal="center" vertical="center" wrapText="1"/>
    </xf>
    <xf numFmtId="0" fontId="75" fillId="0" borderId="31" xfId="0" applyFont="1" applyBorder="1" applyAlignment="1">
      <alignment horizontal="center" vertical="center" wrapText="1"/>
    </xf>
    <xf numFmtId="178" fontId="37" fillId="0" borderId="68" xfId="0" applyNumberFormat="1" applyFont="1" applyBorder="1" applyAlignment="1">
      <alignment vertical="center" shrinkToFit="1"/>
    </xf>
    <xf numFmtId="178" fontId="39" fillId="0" borderId="22" xfId="0" applyNumberFormat="1" applyFont="1" applyBorder="1" applyAlignment="1">
      <alignment horizontal="right" vertical="center" shrinkToFit="1"/>
    </xf>
    <xf numFmtId="0" fontId="74" fillId="16" borderId="0" xfId="0" applyFont="1" applyFill="1" applyBorder="1" applyAlignment="1" applyProtection="1">
      <protection locked="0"/>
    </xf>
    <xf numFmtId="0" fontId="74" fillId="0" borderId="35" xfId="0" applyFont="1" applyBorder="1" applyAlignment="1"/>
    <xf numFmtId="178" fontId="45" fillId="0" borderId="40" xfId="0" applyNumberFormat="1" applyFont="1" applyBorder="1" applyAlignment="1">
      <alignment horizontal="right" vertical="center"/>
    </xf>
    <xf numFmtId="178" fontId="39" fillId="0" borderId="39" xfId="0" applyNumberFormat="1" applyFont="1" applyFill="1" applyBorder="1" applyAlignment="1">
      <alignment horizontal="right" vertical="center" shrinkToFit="1"/>
    </xf>
    <xf numFmtId="178" fontId="39" fillId="0" borderId="40" xfId="0" applyNumberFormat="1" applyFont="1" applyFill="1" applyBorder="1" applyAlignment="1">
      <alignment horizontal="right" vertical="center" shrinkToFit="1"/>
    </xf>
    <xf numFmtId="178" fontId="39" fillId="0" borderId="166" xfId="0" applyNumberFormat="1" applyFont="1" applyFill="1" applyBorder="1" applyAlignment="1">
      <alignment horizontal="right" vertical="center" shrinkToFit="1"/>
    </xf>
    <xf numFmtId="0" fontId="75" fillId="0" borderId="34" xfId="0" applyFont="1" applyBorder="1" applyAlignment="1">
      <alignment horizontal="center" vertical="center" wrapText="1"/>
    </xf>
    <xf numFmtId="0" fontId="75" fillId="0" borderId="0" xfId="0" applyFont="1" applyBorder="1" applyAlignment="1">
      <alignment horizontal="center" vertical="center" wrapText="1"/>
    </xf>
    <xf numFmtId="0" fontId="75" fillId="0" borderId="38" xfId="0" applyFont="1" applyBorder="1" applyAlignment="1">
      <alignment horizontal="center" vertical="center" wrapText="1"/>
    </xf>
    <xf numFmtId="178" fontId="37" fillId="0" borderId="27" xfId="0" applyNumberFormat="1" applyFont="1" applyBorder="1" applyAlignment="1">
      <alignment vertical="center" shrinkToFit="1"/>
    </xf>
    <xf numFmtId="178" fontId="37" fillId="0" borderId="25" xfId="0" applyNumberFormat="1" applyFont="1" applyBorder="1" applyAlignment="1">
      <alignment vertical="center" shrinkToFit="1"/>
    </xf>
    <xf numFmtId="178" fontId="46" fillId="0" borderId="0" xfId="0" applyNumberFormat="1" applyFont="1" applyBorder="1" applyAlignment="1">
      <alignment horizontal="center" vertical="center"/>
    </xf>
    <xf numFmtId="0" fontId="46" fillId="0" borderId="0" xfId="0" applyFont="1" applyBorder="1" applyAlignment="1">
      <alignment horizontal="center" vertical="center"/>
    </xf>
    <xf numFmtId="0" fontId="74" fillId="0" borderId="0" xfId="0" applyFont="1" applyAlignment="1"/>
    <xf numFmtId="178" fontId="39" fillId="6" borderId="26" xfId="0" applyNumberFormat="1" applyFont="1" applyFill="1" applyBorder="1" applyAlignment="1" applyProtection="1">
      <alignment horizontal="right" vertical="center" shrinkToFit="1"/>
      <protection locked="0"/>
    </xf>
    <xf numFmtId="178" fontId="39" fillId="6" borderId="27" xfId="0" applyNumberFormat="1" applyFont="1" applyFill="1" applyBorder="1" applyAlignment="1" applyProtection="1">
      <alignment horizontal="right" vertical="center" shrinkToFit="1"/>
      <protection locked="0"/>
    </xf>
    <xf numFmtId="178" fontId="39" fillId="6" borderId="172" xfId="0" applyNumberFormat="1" applyFont="1" applyFill="1" applyBorder="1" applyAlignment="1" applyProtection="1">
      <alignment horizontal="right" vertical="center" shrinkToFit="1"/>
      <protection locked="0"/>
    </xf>
    <xf numFmtId="0" fontId="61" fillId="0" borderId="0" xfId="0" applyFont="1" applyBorder="1" applyAlignment="1">
      <alignment vertical="center" shrinkToFit="1"/>
    </xf>
    <xf numFmtId="0" fontId="24" fillId="0" borderId="121" xfId="0" applyFont="1" applyBorder="1" applyAlignment="1">
      <alignment horizontal="right" vertical="center"/>
    </xf>
    <xf numFmtId="0" fontId="28" fillId="0" borderId="0" xfId="0" applyFont="1" applyBorder="1" applyAlignment="1">
      <alignment horizontal="center" vertical="center" shrinkToFit="1"/>
    </xf>
    <xf numFmtId="0" fontId="40" fillId="0" borderId="26" xfId="0" applyFont="1" applyBorder="1" applyAlignment="1">
      <alignment horizontal="center" vertical="center" wrapText="1"/>
    </xf>
    <xf numFmtId="0" fontId="40" fillId="0" borderId="30" xfId="0" applyFont="1" applyBorder="1" applyAlignment="1">
      <alignment horizontal="center" vertical="center"/>
    </xf>
    <xf numFmtId="0" fontId="40" fillId="0" borderId="31" xfId="0" applyFont="1" applyBorder="1" applyAlignment="1">
      <alignment horizontal="center" vertical="center"/>
    </xf>
    <xf numFmtId="178" fontId="45" fillId="0" borderId="57" xfId="42" applyNumberFormat="1" applyFont="1" applyBorder="1" applyAlignment="1">
      <alignment vertical="center"/>
    </xf>
    <xf numFmtId="178" fontId="45" fillId="0" borderId="27" xfId="42" applyNumberFormat="1" applyFont="1" applyBorder="1" applyAlignment="1">
      <alignment vertical="center"/>
    </xf>
    <xf numFmtId="178" fontId="39" fillId="0" borderId="30" xfId="0" applyNumberFormat="1" applyFont="1" applyFill="1" applyBorder="1" applyAlignment="1">
      <alignment horizontal="right" vertical="center"/>
    </xf>
    <xf numFmtId="178" fontId="39" fillId="0" borderId="27" xfId="0" applyNumberFormat="1" applyFont="1" applyFill="1" applyBorder="1" applyAlignment="1">
      <alignment horizontal="right" vertical="center"/>
    </xf>
    <xf numFmtId="0" fontId="40" fillId="0" borderId="52" xfId="0" applyFont="1" applyBorder="1" applyAlignment="1">
      <alignment horizontal="center" vertical="center" wrapText="1"/>
    </xf>
    <xf numFmtId="0" fontId="40" fillId="0" borderId="121" xfId="0" applyFont="1" applyBorder="1" applyAlignment="1">
      <alignment horizontal="center" vertical="center" wrapText="1"/>
    </xf>
    <xf numFmtId="0" fontId="40" fillId="0" borderId="170" xfId="0" applyFont="1" applyBorder="1" applyAlignment="1">
      <alignment horizontal="center" vertical="center" wrapText="1"/>
    </xf>
    <xf numFmtId="178" fontId="45" fillId="0" borderId="173" xfId="0" applyNumberFormat="1" applyFont="1" applyBorder="1" applyAlignment="1">
      <alignment horizontal="right" vertical="center"/>
    </xf>
    <xf numFmtId="178" fontId="45" fillId="0" borderId="122" xfId="0" applyNumberFormat="1" applyFont="1" applyBorder="1" applyAlignment="1">
      <alignment horizontal="right" vertical="center"/>
    </xf>
    <xf numFmtId="178" fontId="39" fillId="6" borderId="123" xfId="0" applyNumberFormat="1" applyFont="1" applyFill="1" applyBorder="1" applyAlignment="1" applyProtection="1">
      <alignment horizontal="right" vertical="center" shrinkToFit="1"/>
      <protection locked="0"/>
    </xf>
    <xf numFmtId="178" fontId="39" fillId="6" borderId="122" xfId="0" applyNumberFormat="1" applyFont="1" applyFill="1" applyBorder="1" applyAlignment="1" applyProtection="1">
      <alignment horizontal="right" vertical="center" shrinkToFit="1"/>
      <protection locked="0"/>
    </xf>
    <xf numFmtId="178" fontId="39" fillId="6" borderId="53" xfId="0" applyNumberFormat="1" applyFont="1" applyFill="1" applyBorder="1" applyAlignment="1" applyProtection="1">
      <alignment horizontal="right" vertical="center" shrinkToFit="1"/>
      <protection locked="0"/>
    </xf>
    <xf numFmtId="0" fontId="46" fillId="0" borderId="37" xfId="0" applyFont="1" applyBorder="1" applyAlignment="1">
      <alignment horizontal="center" vertical="center"/>
    </xf>
    <xf numFmtId="0" fontId="24" fillId="0" borderId="49" xfId="0" applyFont="1" applyBorder="1" applyAlignment="1">
      <alignment horizontal="right" vertical="center"/>
    </xf>
    <xf numFmtId="0" fontId="24" fillId="0" borderId="174" xfId="0" applyFont="1" applyBorder="1" applyAlignment="1">
      <alignment horizontal="right" vertical="center"/>
    </xf>
    <xf numFmtId="0" fontId="40" fillId="0" borderId="123" xfId="0" applyFont="1" applyBorder="1" applyAlignment="1">
      <alignment horizontal="center" vertical="center"/>
    </xf>
    <xf numFmtId="0" fontId="40" fillId="0" borderId="121" xfId="0" applyFont="1" applyBorder="1" applyAlignment="1">
      <alignment horizontal="center" vertical="center"/>
    </xf>
    <xf numFmtId="0" fontId="40" fillId="0" borderId="170" xfId="0" applyFont="1" applyBorder="1" applyAlignment="1">
      <alignment horizontal="center" vertical="center"/>
    </xf>
    <xf numFmtId="178" fontId="45" fillId="0" borderId="173" xfId="42" applyNumberFormat="1" applyFont="1" applyBorder="1" applyAlignment="1">
      <alignment vertical="center"/>
    </xf>
    <xf numFmtId="178" fontId="45" fillId="0" borderId="122" xfId="42" applyNumberFormat="1" applyFont="1" applyBorder="1" applyAlignment="1">
      <alignment vertical="center"/>
    </xf>
    <xf numFmtId="178" fontId="39" fillId="16" borderId="55" xfId="0" applyNumberFormat="1" applyFont="1" applyFill="1" applyBorder="1" applyAlignment="1" applyProtection="1">
      <alignment horizontal="right" vertical="center" shrinkToFit="1"/>
      <protection locked="0"/>
    </xf>
    <xf numFmtId="178" fontId="39" fillId="0" borderId="121" xfId="0" applyNumberFormat="1" applyFont="1" applyFill="1" applyBorder="1" applyAlignment="1">
      <alignment horizontal="right" vertical="center"/>
    </xf>
    <xf numFmtId="178" fontId="39" fillId="0" borderId="122" xfId="0" applyNumberFormat="1" applyFont="1" applyFill="1" applyBorder="1" applyAlignment="1">
      <alignment horizontal="right" vertical="center"/>
    </xf>
    <xf numFmtId="0" fontId="24" fillId="0" borderId="137" xfId="0" applyFont="1" applyBorder="1" applyAlignment="1">
      <alignment horizontal="center" vertical="center" shrinkToFit="1"/>
    </xf>
    <xf numFmtId="178" fontId="24" fillId="0" borderId="60" xfId="0" applyNumberFormat="1" applyFont="1" applyBorder="1" applyAlignment="1">
      <alignment horizontal="center" vertical="center"/>
    </xf>
    <xf numFmtId="178" fontId="24" fillId="0" borderId="61" xfId="0" applyNumberFormat="1" applyFont="1" applyBorder="1" applyAlignment="1">
      <alignment horizontal="center" vertical="center"/>
    </xf>
    <xf numFmtId="178" fontId="39" fillId="16" borderId="61" xfId="0" applyNumberFormat="1" applyFont="1" applyFill="1" applyBorder="1" applyAlignment="1" applyProtection="1">
      <alignment horizontal="center" vertical="center" shrinkToFit="1"/>
      <protection locked="0"/>
    </xf>
    <xf numFmtId="178" fontId="39" fillId="16" borderId="58" xfId="0" applyNumberFormat="1" applyFont="1" applyFill="1" applyBorder="1" applyAlignment="1" applyProtection="1">
      <alignment horizontal="center" vertical="center" shrinkToFit="1"/>
      <protection locked="0"/>
    </xf>
    <xf numFmtId="178" fontId="39" fillId="0" borderId="11" xfId="0" applyNumberFormat="1" applyFont="1" applyFill="1" applyBorder="1" applyAlignment="1">
      <alignment horizontal="right" vertical="center" shrinkToFit="1"/>
    </xf>
    <xf numFmtId="178" fontId="39" fillId="0" borderId="17" xfId="0" applyNumberFormat="1" applyFont="1" applyFill="1" applyBorder="1" applyAlignment="1">
      <alignment horizontal="right" vertical="center" shrinkToFit="1"/>
    </xf>
    <xf numFmtId="0" fontId="24" fillId="0" borderId="52" xfId="0" applyFont="1" applyBorder="1" applyAlignment="1">
      <alignment horizontal="right" vertical="center"/>
    </xf>
    <xf numFmtId="0" fontId="24" fillId="0" borderId="175" xfId="0" applyFont="1" applyBorder="1" applyAlignment="1">
      <alignment horizontal="right" vertical="center"/>
    </xf>
    <xf numFmtId="178" fontId="37" fillId="0" borderId="16" xfId="0" applyNumberFormat="1" applyFont="1" applyBorder="1" applyAlignment="1">
      <alignment vertical="center" shrinkToFit="1"/>
    </xf>
    <xf numFmtId="178" fontId="37" fillId="0" borderId="12" xfId="0" applyNumberFormat="1" applyFont="1" applyBorder="1" applyAlignment="1">
      <alignment vertical="center" shrinkToFit="1"/>
    </xf>
    <xf numFmtId="178" fontId="39" fillId="0" borderId="12" xfId="0" applyNumberFormat="1" applyFont="1" applyBorder="1" applyAlignment="1">
      <alignment vertical="center" shrinkToFit="1"/>
    </xf>
    <xf numFmtId="178" fontId="39" fillId="0" borderId="15" xfId="0" applyNumberFormat="1" applyFont="1" applyBorder="1" applyAlignment="1">
      <alignment vertical="center" shrinkToFit="1"/>
    </xf>
    <xf numFmtId="178" fontId="39" fillId="0" borderId="49" xfId="0" applyNumberFormat="1" applyFont="1" applyBorder="1" applyAlignment="1">
      <alignment horizontal="right" vertical="center"/>
    </xf>
    <xf numFmtId="0" fontId="22" fillId="0" borderId="37" xfId="0" applyFont="1" applyBorder="1" applyAlignment="1">
      <alignment horizontal="center" vertical="top" wrapText="1"/>
    </xf>
    <xf numFmtId="0" fontId="22" fillId="0" borderId="0" xfId="0" applyFont="1" applyBorder="1" applyAlignment="1">
      <alignment horizontal="center" vertical="top" wrapText="1"/>
    </xf>
    <xf numFmtId="0" fontId="24" fillId="0" borderId="141" xfId="0" applyFont="1" applyBorder="1" applyAlignment="1">
      <alignment horizontal="center" vertical="center" shrinkToFit="1"/>
    </xf>
    <xf numFmtId="178" fontId="24" fillId="0" borderId="167" xfId="0" applyNumberFormat="1" applyFont="1" applyBorder="1" applyAlignment="1">
      <alignment horizontal="center" vertical="center"/>
    </xf>
    <xf numFmtId="178" fontId="24" fillId="0" borderId="168" xfId="0" applyNumberFormat="1" applyFont="1" applyBorder="1" applyAlignment="1">
      <alignment horizontal="center" vertical="center"/>
    </xf>
    <xf numFmtId="178" fontId="39" fillId="16" borderId="168" xfId="0" applyNumberFormat="1" applyFont="1" applyFill="1" applyBorder="1" applyAlignment="1" applyProtection="1">
      <alignment horizontal="center" vertical="center" shrinkToFit="1"/>
      <protection locked="0"/>
    </xf>
    <xf numFmtId="178" fontId="39" fillId="16" borderId="121" xfId="0" applyNumberFormat="1" applyFont="1" applyFill="1" applyBorder="1" applyAlignment="1" applyProtection="1">
      <alignment horizontal="center" vertical="center" shrinkToFit="1"/>
      <protection locked="0"/>
    </xf>
    <xf numFmtId="178" fontId="39" fillId="0" borderId="139" xfId="0" applyNumberFormat="1" applyFont="1" applyFill="1" applyBorder="1" applyAlignment="1">
      <alignment horizontal="right" vertical="center" shrinkToFit="1"/>
    </xf>
    <xf numFmtId="178" fontId="39" fillId="0" borderId="56" xfId="0" applyNumberFormat="1" applyFont="1" applyFill="1" applyBorder="1" applyAlignment="1">
      <alignment horizontal="right" vertical="center" shrinkToFit="1"/>
    </xf>
    <xf numFmtId="0" fontId="0" fillId="25" borderId="0" xfId="0" applyFill="1" applyBorder="1" applyAlignment="1">
      <alignment vertical="center"/>
    </xf>
    <xf numFmtId="178" fontId="37" fillId="0" borderId="176" xfId="0" applyNumberFormat="1" applyFont="1" applyBorder="1" applyAlignment="1">
      <alignment vertical="center" shrinkToFit="1"/>
    </xf>
    <xf numFmtId="178" fontId="37" fillId="0" borderId="55" xfId="0" applyNumberFormat="1" applyFont="1" applyBorder="1" applyAlignment="1">
      <alignment vertical="center" shrinkToFit="1"/>
    </xf>
    <xf numFmtId="178" fontId="39" fillId="0" borderId="55" xfId="0" applyNumberFormat="1" applyFont="1" applyBorder="1" applyAlignment="1">
      <alignment vertical="center" shrinkToFit="1"/>
    </xf>
    <xf numFmtId="178" fontId="39" fillId="0" borderId="140" xfId="0" applyNumberFormat="1" applyFont="1" applyBorder="1" applyAlignment="1">
      <alignment vertical="center" shrinkToFit="1"/>
    </xf>
    <xf numFmtId="178" fontId="39" fillId="0" borderId="52" xfId="0" applyNumberFormat="1" applyFont="1" applyBorder="1" applyAlignment="1">
      <alignment horizontal="right" vertical="center"/>
    </xf>
    <xf numFmtId="0" fontId="68" fillId="0" borderId="0" xfId="0" applyFont="1" applyAlignment="1"/>
    <xf numFmtId="0" fontId="24" fillId="0" borderId="22" xfId="0" applyFont="1" applyBorder="1" applyAlignment="1">
      <alignment vertical="center"/>
    </xf>
    <xf numFmtId="178" fontId="24" fillId="0" borderId="0" xfId="0" applyNumberFormat="1" applyFont="1" applyAlignment="1">
      <alignment vertical="center"/>
    </xf>
    <xf numFmtId="0" fontId="30" fillId="0" borderId="17" xfId="0" applyFont="1" applyBorder="1" applyAlignment="1">
      <alignment horizontal="center" vertical="center"/>
    </xf>
    <xf numFmtId="0" fontId="24" fillId="0" borderId="0" xfId="0" quotePrefix="1" applyFont="1" applyBorder="1" applyAlignment="1">
      <alignment vertical="center"/>
    </xf>
    <xf numFmtId="0" fontId="22" fillId="0" borderId="49" xfId="0" applyFont="1" applyFill="1" applyBorder="1" applyAlignment="1">
      <alignment horizontal="center" vertical="center" shrinkToFit="1"/>
    </xf>
    <xf numFmtId="0" fontId="21" fillId="0" borderId="37" xfId="0" applyFont="1" applyFill="1" applyBorder="1" applyAlignment="1">
      <alignment horizontal="right" vertical="center" shrinkToFit="1"/>
    </xf>
    <xf numFmtId="0" fontId="21" fillId="0" borderId="0" xfId="0" applyFont="1" applyFill="1" applyBorder="1" applyAlignment="1">
      <alignment horizontal="right" vertical="center" shrinkToFit="1"/>
    </xf>
    <xf numFmtId="178" fontId="31" fillId="0" borderId="49" xfId="0" applyNumberFormat="1" applyFont="1" applyFill="1" applyBorder="1" applyAlignment="1">
      <alignment horizontal="center" vertical="center" shrinkToFit="1"/>
    </xf>
    <xf numFmtId="0" fontId="31" fillId="0" borderId="50" xfId="0" applyFont="1" applyFill="1" applyBorder="1" applyAlignment="1">
      <alignment horizontal="center" vertical="center" shrinkToFit="1"/>
    </xf>
    <xf numFmtId="178" fontId="39" fillId="0" borderId="37" xfId="0" applyNumberFormat="1" applyFont="1" applyBorder="1" applyAlignment="1">
      <alignment vertical="center" shrinkToFit="1"/>
    </xf>
    <xf numFmtId="0" fontId="31" fillId="0" borderId="37" xfId="0" applyFont="1" applyFill="1" applyBorder="1" applyAlignment="1">
      <alignment horizontal="center" vertical="center" shrinkToFit="1"/>
    </xf>
    <xf numFmtId="0" fontId="31" fillId="0" borderId="51" xfId="0" applyFont="1" applyFill="1" applyBorder="1" applyAlignment="1">
      <alignment horizontal="center" vertical="center" shrinkToFit="1"/>
    </xf>
    <xf numFmtId="178" fontId="39" fillId="0" borderId="52" xfId="0" applyNumberFormat="1" applyFont="1" applyBorder="1" applyAlignment="1">
      <alignment vertical="center" shrinkToFit="1"/>
    </xf>
    <xf numFmtId="0" fontId="31" fillId="0" borderId="41" xfId="0" applyFont="1" applyFill="1" applyBorder="1" applyAlignment="1">
      <alignment horizontal="center" vertical="center" shrinkToFit="1"/>
    </xf>
    <xf numFmtId="0" fontId="31" fillId="0" borderId="166" xfId="0" applyFont="1" applyFill="1" applyBorder="1" applyAlignment="1">
      <alignment horizontal="center" vertical="center" shrinkToFit="1"/>
    </xf>
    <xf numFmtId="178" fontId="39" fillId="0" borderId="69" xfId="0" applyNumberFormat="1" applyFont="1" applyFill="1" applyBorder="1" applyAlignment="1">
      <alignment horizontal="right" vertical="center" shrinkToFit="1"/>
    </xf>
    <xf numFmtId="178" fontId="39" fillId="0" borderId="41" xfId="0" applyNumberFormat="1" applyFont="1" applyFill="1" applyBorder="1" applyAlignment="1">
      <alignment horizontal="right" vertical="center" shrinkToFit="1"/>
    </xf>
    <xf numFmtId="178" fontId="39" fillId="16" borderId="48" xfId="0" applyNumberFormat="1" applyFont="1" applyFill="1" applyBorder="1" applyAlignment="1" applyProtection="1">
      <alignment horizontal="right" vertical="center" shrinkToFit="1"/>
      <protection locked="0"/>
    </xf>
    <xf numFmtId="178" fontId="39" fillId="0" borderId="64" xfId="0" applyNumberFormat="1" applyFont="1" applyFill="1" applyBorder="1" applyAlignment="1">
      <alignment horizontal="right" vertical="center" shrinkToFit="1"/>
    </xf>
    <xf numFmtId="178" fontId="39" fillId="0" borderId="73" xfId="0" applyNumberFormat="1" applyFont="1" applyFill="1" applyBorder="1" applyAlignment="1">
      <alignment horizontal="right" vertical="center" shrinkToFit="1"/>
    </xf>
    <xf numFmtId="178" fontId="39" fillId="0" borderId="177" xfId="0" applyNumberFormat="1" applyFont="1" applyBorder="1" applyAlignment="1">
      <alignment horizontal="right" vertical="center" shrinkToFit="1"/>
    </xf>
    <xf numFmtId="0" fontId="51" fillId="0" borderId="0" xfId="0" applyFont="1" applyAlignment="1">
      <alignment horizontal="right" vertical="center"/>
    </xf>
    <xf numFmtId="38" fontId="51" fillId="0" borderId="126" xfId="42" applyFont="1" applyFill="1" applyBorder="1" applyAlignment="1" applyProtection="1">
      <alignment horizontal="right" vertical="center" shrinkToFit="1"/>
    </xf>
    <xf numFmtId="38" fontId="51" fillId="0" borderId="127" xfId="42" applyFont="1" applyFill="1" applyBorder="1" applyAlignment="1" applyProtection="1">
      <alignment horizontal="right" vertical="center" shrinkToFit="1"/>
    </xf>
    <xf numFmtId="38" fontId="51" fillId="0" borderId="131" xfId="42" applyFont="1" applyFill="1" applyBorder="1" applyAlignment="1" applyProtection="1">
      <alignment horizontal="right" vertical="center" shrinkToFit="1"/>
    </xf>
    <xf numFmtId="38" fontId="51" fillId="0" borderId="101" xfId="42" applyFont="1" applyFill="1" applyBorder="1" applyAlignment="1" applyProtection="1">
      <alignment horizontal="right" vertical="center" shrinkToFit="1"/>
    </xf>
    <xf numFmtId="38" fontId="51" fillId="0" borderId="134" xfId="42" applyFont="1" applyFill="1" applyBorder="1" applyAlignment="1" applyProtection="1">
      <alignment horizontal="right" vertical="center" shrinkToFit="1"/>
    </xf>
    <xf numFmtId="38" fontId="51" fillId="0" borderId="117" xfId="42" applyFont="1" applyFill="1" applyBorder="1" applyAlignment="1" applyProtection="1">
      <alignment horizontal="right" vertical="center" shrinkToFit="1"/>
    </xf>
    <xf numFmtId="0" fontId="0" fillId="0" borderId="121" xfId="0" applyBorder="1" applyAlignment="1">
      <alignment vertical="center"/>
    </xf>
    <xf numFmtId="178" fontId="39" fillId="0" borderId="174" xfId="0" applyNumberFormat="1" applyFont="1" applyBorder="1" applyAlignment="1">
      <alignment horizontal="right" vertical="center"/>
    </xf>
    <xf numFmtId="178" fontId="39" fillId="0" borderId="175" xfId="0" applyNumberFormat="1" applyFont="1" applyBorder="1" applyAlignment="1">
      <alignment horizontal="right" vertical="center"/>
    </xf>
    <xf numFmtId="178" fontId="39" fillId="6" borderId="113" xfId="0" applyNumberFormat="1" applyFont="1" applyFill="1" applyBorder="1" applyAlignment="1" applyProtection="1">
      <alignment horizontal="right" vertical="center" shrinkToFit="1"/>
      <protection locked="0"/>
    </xf>
    <xf numFmtId="178" fontId="39" fillId="6" borderId="112" xfId="0" applyNumberFormat="1" applyFont="1" applyFill="1" applyBorder="1" applyAlignment="1" applyProtection="1">
      <alignment horizontal="right" vertical="center" shrinkToFit="1"/>
      <protection locked="0"/>
    </xf>
    <xf numFmtId="0" fontId="72" fillId="0" borderId="34" xfId="0" applyFont="1" applyFill="1" applyBorder="1" applyAlignment="1" applyProtection="1">
      <alignment horizontal="left"/>
      <protection locked="0"/>
    </xf>
    <xf numFmtId="0" fontId="0" fillId="0" borderId="35" xfId="0" applyFill="1" applyBorder="1" applyAlignment="1" applyProtection="1">
      <protection locked="0"/>
    </xf>
    <xf numFmtId="0" fontId="0" fillId="0" borderId="34" xfId="0" applyFill="1" applyBorder="1" applyAlignment="1" applyProtection="1">
      <protection locked="0"/>
    </xf>
    <xf numFmtId="0" fontId="74" fillId="0" borderId="0" xfId="0" applyFont="1" applyFill="1" applyBorder="1" applyAlignment="1" applyProtection="1">
      <alignment horizontal="left"/>
      <protection locked="0"/>
    </xf>
    <xf numFmtId="0" fontId="74" fillId="0" borderId="35" xfId="0" applyFont="1" applyBorder="1" applyAlignment="1">
      <alignment horizontal="left"/>
    </xf>
    <xf numFmtId="0" fontId="74" fillId="0" borderId="0" xfId="0" applyFont="1" applyAlignment="1">
      <alignment horizontal="left"/>
    </xf>
    <xf numFmtId="0" fontId="40" fillId="0" borderId="178" xfId="0" applyFont="1" applyBorder="1" applyAlignment="1">
      <alignment horizontal="center" vertical="center" wrapText="1"/>
    </xf>
    <xf numFmtId="178" fontId="39" fillId="16" borderId="112" xfId="0" applyNumberFormat="1" applyFont="1" applyFill="1" applyBorder="1" applyAlignment="1" applyProtection="1">
      <alignment horizontal="center" vertical="center" shrinkToFit="1"/>
      <protection locked="0"/>
    </xf>
    <xf numFmtId="0" fontId="22" fillId="0" borderId="0" xfId="0" applyFont="1" applyBorder="1" applyAlignment="1">
      <alignment horizontal="left" vertical="top" wrapText="1"/>
    </xf>
    <xf numFmtId="0" fontId="68" fillId="0" borderId="0" xfId="0" applyFont="1" applyAlignment="1">
      <alignment horizontal="left"/>
    </xf>
    <xf numFmtId="0" fontId="40" fillId="0" borderId="179" xfId="0" applyFont="1" applyBorder="1" applyAlignment="1">
      <alignment horizontal="center" vertical="center" wrapText="1"/>
    </xf>
    <xf numFmtId="178" fontId="39" fillId="16" borderId="122" xfId="0" applyNumberFormat="1" applyFont="1" applyFill="1" applyBorder="1" applyAlignment="1" applyProtection="1">
      <alignment horizontal="center" vertical="center" shrinkToFit="1"/>
      <protection locked="0"/>
    </xf>
    <xf numFmtId="0" fontId="68" fillId="0" borderId="0" xfId="0" applyFont="1" applyBorder="1" applyAlignment="1">
      <alignment horizontal="left"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dxfs count="9">
    <dxf>
      <fill>
        <patternFill>
          <bgColor theme="0" tint="-0.25"/>
        </patternFill>
      </fill>
    </dxf>
    <dxf>
      <font>
        <color indexed="10"/>
      </font>
      <fill>
        <patternFill>
          <bgColor theme="0"/>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15</xdr:col>
      <xdr:colOff>819150</xdr:colOff>
      <xdr:row>23</xdr:row>
      <xdr:rowOff>133350</xdr:rowOff>
    </xdr:from>
    <xdr:to xmlns:xdr="http://schemas.openxmlformats.org/drawingml/2006/spreadsheetDrawing">
      <xdr:col>24</xdr:col>
      <xdr:colOff>200025</xdr:colOff>
      <xdr:row>39</xdr:row>
      <xdr:rowOff>302895</xdr:rowOff>
    </xdr:to>
    <xdr:pic macro="">
      <xdr:nvPicPr>
        <xdr:cNvPr id="31503" name="図 1"/>
        <xdr:cNvPicPr>
          <a:picLocks noChangeAspect="1" noChangeArrowheads="1"/>
        </xdr:cNvPicPr>
      </xdr:nvPicPr>
      <xdr:blipFill>
        <a:blip xmlns:r="http://schemas.openxmlformats.org/officeDocument/2006/relationships" r:embed="rId1"/>
        <a:srcRect b="10687"/>
        <a:stretch>
          <a:fillRect/>
        </a:stretch>
      </xdr:blipFill>
      <xdr:spPr>
        <a:xfrm>
          <a:off x="4886325" y="7124700"/>
          <a:ext cx="3543300" cy="4579620"/>
        </a:xfrm>
        <a:prstGeom prst="rect">
          <a:avLst/>
        </a:prstGeom>
        <a:noFill/>
        <a:ln>
          <a:noFill/>
        </a:ln>
      </xdr:spPr>
    </xdr:pic>
    <xdr:clientData/>
  </xdr:twoCellAnchor>
  <xdr:twoCellAnchor>
    <xdr:from xmlns:xdr="http://schemas.openxmlformats.org/drawingml/2006/spreadsheetDrawing">
      <xdr:col>16</xdr:col>
      <xdr:colOff>124460</xdr:colOff>
      <xdr:row>1</xdr:row>
      <xdr:rowOff>9525</xdr:rowOff>
    </xdr:from>
    <xdr:to xmlns:xdr="http://schemas.openxmlformats.org/drawingml/2006/spreadsheetDrawing">
      <xdr:col>62</xdr:col>
      <xdr:colOff>76200</xdr:colOff>
      <xdr:row>3</xdr:row>
      <xdr:rowOff>123190</xdr:rowOff>
    </xdr:to>
    <xdr:sp macro="" textlink="" fLocksText="0">
      <xdr:nvSpPr>
        <xdr:cNvPr id="24708" name="AutoShape 1"/>
        <xdr:cNvSpPr>
          <a:spLocks noChangeArrowheads="1"/>
        </xdr:cNvSpPr>
      </xdr:nvSpPr>
      <xdr:spPr>
        <a:xfrm>
          <a:off x="5144135" y="276225"/>
          <a:ext cx="11781790" cy="608965"/>
        </a:xfrm>
        <a:prstGeom prst="roundRect">
          <a:avLst>
            <a:gd name="adj" fmla="val 16667"/>
          </a:avLst>
        </a:prstGeom>
        <a:solidFill>
          <a:srgbClr val="FFFFFF"/>
        </a:solidFill>
        <a:ln w="9525">
          <a:solidFill>
            <a:srgbClr val="000000"/>
          </a:solidFill>
          <a:prstDash val="dash"/>
          <a:round/>
          <a:headEnd/>
          <a:tailEnd/>
        </a:ln>
      </xdr:spPr>
      <xdr:txBody>
        <a:bodyPr vertOverflow="clip" horzOverflow="overflow" wrap="square" lIns="74295" tIns="8890" rIns="74295" bIns="8890" anchor="ctr" upright="1"/>
        <a:lstStyle/>
        <a:p>
          <a:pPr algn="ctr" rtl="0">
            <a:defRPr sz="1000"/>
          </a:pPr>
          <a:r>
            <a:rPr lang="ja-JP" altLang="en-US" sz="3200" b="1" i="0" u="none" strike="noStrike" baseline="0">
              <a:solidFill>
                <a:srgbClr val="000000"/>
              </a:solidFill>
              <a:latin typeface="HG丸ｺﾞｼｯｸM-PRO"/>
              <a:ea typeface="HG丸ｺﾞｼｯｸM-PRO"/>
            </a:rPr>
            <a:t>令和7年分　管理表　（肉用牛　免税所得用）</a:t>
          </a:r>
          <a:endParaRPr lang="ja-JP" altLang="en-US"/>
        </a:p>
      </xdr:txBody>
    </xdr:sp>
    <xdr:clientData/>
  </xdr:twoCellAnchor>
  <xdr:twoCellAnchor>
    <xdr:from xmlns:xdr="http://schemas.openxmlformats.org/drawingml/2006/spreadsheetDrawing">
      <xdr:col>0</xdr:col>
      <xdr:colOff>47625</xdr:colOff>
      <xdr:row>35</xdr:row>
      <xdr:rowOff>27940</xdr:rowOff>
    </xdr:from>
    <xdr:to xmlns:xdr="http://schemas.openxmlformats.org/drawingml/2006/spreadsheetDrawing">
      <xdr:col>15</xdr:col>
      <xdr:colOff>810260</xdr:colOff>
      <xdr:row>38</xdr:row>
      <xdr:rowOff>229235</xdr:rowOff>
    </xdr:to>
    <xdr:sp macro="" textlink="" fLocksText="0">
      <xdr:nvSpPr>
        <xdr:cNvPr id="24709" name="AutoShape 2"/>
        <xdr:cNvSpPr>
          <a:spLocks noChangeArrowheads="1"/>
        </xdr:cNvSpPr>
      </xdr:nvSpPr>
      <xdr:spPr>
        <a:xfrm>
          <a:off x="47625" y="10362565"/>
          <a:ext cx="4829810" cy="100139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36576" tIns="22860" rIns="0" bIns="22860" anchor="ctr" upright="1"/>
        <a:lstStyle/>
        <a:p>
          <a:pPr algn="ctr" rtl="0">
            <a:lnSpc>
              <a:spcPts val="2100"/>
            </a:lnSpc>
            <a:defRPr sz="1000"/>
          </a:pPr>
          <a:r>
            <a:rPr lang="ja-JP" altLang="en-US" sz="1800" b="1" i="0" u="none" strike="noStrike" baseline="0">
              <a:solidFill>
                <a:srgbClr val="000000"/>
              </a:solidFill>
              <a:latin typeface="HG丸ｺﾞｼｯｸM-PRO"/>
              <a:ea typeface="HG丸ｺﾞｼｯｸM-PRO"/>
            </a:rPr>
            <a:t>将来売却する育成中の子牛に係る経費は</a:t>
          </a:r>
        </a:p>
        <a:p>
          <a:pPr algn="ctr" rtl="0">
            <a:lnSpc>
              <a:spcPts val="1900"/>
            </a:lnSpc>
            <a:defRPr sz="1000"/>
          </a:pPr>
          <a:r>
            <a:rPr lang="ja-JP" altLang="en-US" sz="1800" b="1" i="0" u="none" strike="noStrike" baseline="0">
              <a:solidFill>
                <a:srgbClr val="000000"/>
              </a:solidFill>
              <a:latin typeface="HG丸ｺﾞｼｯｸM-PRO"/>
              <a:ea typeface="HG丸ｺﾞｼｯｸM-PRO"/>
            </a:rPr>
            <a:t>その子牛を売る年までとっておきます。</a:t>
          </a:r>
          <a:endParaRPr lang="ja-JP" altLang="en-US"/>
        </a:p>
      </xdr:txBody>
    </xdr:sp>
    <xdr:clientData/>
  </xdr:twoCellAnchor>
  <xdr:twoCellAnchor>
    <xdr:from xmlns:xdr="http://schemas.openxmlformats.org/drawingml/2006/spreadsheetDrawing">
      <xdr:col>12</xdr:col>
      <xdr:colOff>276225</xdr:colOff>
      <xdr:row>22</xdr:row>
      <xdr:rowOff>37465</xdr:rowOff>
    </xdr:from>
    <xdr:to xmlns:xdr="http://schemas.openxmlformats.org/drawingml/2006/spreadsheetDrawing">
      <xdr:col>14</xdr:col>
      <xdr:colOff>152400</xdr:colOff>
      <xdr:row>26</xdr:row>
      <xdr:rowOff>161925</xdr:rowOff>
    </xdr:to>
    <xdr:sp macro="" textlink="">
      <xdr:nvSpPr>
        <xdr:cNvPr id="31506" name="Freeform 3"/>
        <xdr:cNvSpPr/>
      </xdr:nvSpPr>
      <xdr:spPr>
        <a:xfrm rot="10958629" flipH="1">
          <a:off x="3543300" y="6762115"/>
          <a:ext cx="390525" cy="1334135"/>
        </a:xfrm>
        <a:custGeom>
          <a:avLst/>
          <a:gdLst>
            <a:gd name="T0" fmla="*/ 0 w 125"/>
            <a:gd name="T1" fmla="*/ 2147483520 h 89"/>
            <a:gd name="T2" fmla="*/ 2147483520 w 125"/>
            <a:gd name="T3" fmla="*/ 2147483520 h 89"/>
            <a:gd name="T4" fmla="*/ 2147483520 w 125"/>
            <a:gd name="T5" fmla="*/ 2147483520 h 89"/>
            <a:gd name="T6" fmla="*/ 0 60000 65536"/>
            <a:gd name="T7" fmla="*/ 0 60000 65536"/>
            <a:gd name="T8" fmla="*/ 0 60000 65536"/>
            <a:gd name="T9" fmla="*/ 0 w 125"/>
            <a:gd name="T10" fmla="*/ 0 h 89"/>
            <a:gd name="T11" fmla="*/ 125 w 125"/>
            <a:gd name="T12" fmla="*/ 89 h 89"/>
          </a:gdLst>
          <a:ahLst/>
          <a:cxnLst>
            <a:cxn ang="T6">
              <a:pos x="T0" y="T1"/>
            </a:cxn>
            <a:cxn ang="T7">
              <a:pos x="T2" y="T3"/>
            </a:cxn>
            <a:cxn ang="T8">
              <a:pos x="T4" y="T5"/>
            </a:cxn>
          </a:cxnLst>
          <a:rect l="T9" t="T10" r="T11" b="T12"/>
          <a:pathLst>
            <a:path w="125" h="89">
              <a:moveTo>
                <a:pt x="0" y="1"/>
              </a:moveTo>
              <a:cubicBezTo>
                <a:pt x="33" y="0"/>
                <a:pt x="67" y="0"/>
                <a:pt x="88" y="15"/>
              </a:cubicBezTo>
              <a:cubicBezTo>
                <a:pt x="109" y="30"/>
                <a:pt x="117" y="59"/>
                <a:pt x="125" y="89"/>
              </a:cubicBezTo>
            </a:path>
          </a:pathLst>
        </a:custGeom>
        <a:noFill/>
        <a:ln w="25400" cap="flat" cmpd="sng">
          <a:solidFill>
            <a:srgbClr val="000000"/>
          </a:solidFill>
          <a:prstDash val="sysDash"/>
          <a:round/>
          <a:headEnd type="none" w="med" len="med"/>
          <a:tailEnd type="arrow" w="lg" len="lg"/>
        </a:ln>
      </xdr:spPr>
    </xdr:sp>
    <xdr:clientData/>
  </xdr:twoCellAnchor>
  <xdr:twoCellAnchor>
    <xdr:from xmlns:xdr="http://schemas.openxmlformats.org/drawingml/2006/spreadsheetDrawing">
      <xdr:col>16</xdr:col>
      <xdr:colOff>295275</xdr:colOff>
      <xdr:row>22</xdr:row>
      <xdr:rowOff>76200</xdr:rowOff>
    </xdr:from>
    <xdr:to xmlns:xdr="http://schemas.openxmlformats.org/drawingml/2006/spreadsheetDrawing">
      <xdr:col>24</xdr:col>
      <xdr:colOff>47625</xdr:colOff>
      <xdr:row>23</xdr:row>
      <xdr:rowOff>257175</xdr:rowOff>
    </xdr:to>
    <xdr:sp macro="" textlink="" fLocksText="0">
      <xdr:nvSpPr>
        <xdr:cNvPr id="24711" name="WordArt 12"/>
        <xdr:cNvSpPr>
          <a:spLocks noChangeArrowheads="1" noChangeShapeType="1"/>
        </xdr:cNvSpPr>
      </xdr:nvSpPr>
      <xdr:spPr>
        <a:xfrm>
          <a:off x="5314950" y="6800850"/>
          <a:ext cx="2962275" cy="447675"/>
        </a:xfrm>
        <a:prstGeom prst="rect">
          <a:avLst/>
        </a:prstGeom>
        <a:noFill/>
        <a:ln>
          <a:noFill/>
        </a:ln>
      </xdr:spPr>
      <xdr:txBody>
        <a:bodyPr vertOverflow="clip" horzOverflow="overflow" wrap="square" lIns="64008" tIns="27432" rIns="64008" bIns="0" anchor="t" upright="1"/>
        <a:lstStyle/>
        <a:p>
          <a:pPr algn="ctr" rtl="0">
            <a:defRPr sz="1000"/>
          </a:pPr>
          <a:r>
            <a:rPr lang="ja-JP" altLang="en-US" sz="2200" b="1" i="0" u="none" strike="noStrike" baseline="0">
              <a:solidFill>
                <a:srgbClr val="000000"/>
              </a:solidFill>
              <a:latin typeface="HG丸ｺﾞｼｯｸM-PRO"/>
              <a:ea typeface="HG丸ｺﾞｼｯｸM-PRO"/>
            </a:rPr>
            <a:t>売却証明書（見本）</a:t>
          </a:r>
          <a:endParaRPr lang="ja-JP" altLang="en-US"/>
        </a:p>
      </xdr:txBody>
    </xdr:sp>
    <xdr:clientData/>
  </xdr:twoCellAnchor>
  <xdr:twoCellAnchor>
    <xdr:from xmlns:xdr="http://schemas.openxmlformats.org/drawingml/2006/spreadsheetDrawing">
      <xdr:col>18</xdr:col>
      <xdr:colOff>114300</xdr:colOff>
      <xdr:row>25</xdr:row>
      <xdr:rowOff>114300</xdr:rowOff>
    </xdr:from>
    <xdr:to xmlns:xdr="http://schemas.openxmlformats.org/drawingml/2006/spreadsheetDrawing">
      <xdr:col>23</xdr:col>
      <xdr:colOff>76200</xdr:colOff>
      <xdr:row>26</xdr:row>
      <xdr:rowOff>171450</xdr:rowOff>
    </xdr:to>
    <xdr:sp macro="" textlink="">
      <xdr:nvSpPr>
        <xdr:cNvPr id="31508" name="Rectangle 13"/>
        <xdr:cNvSpPr>
          <a:spLocks noChangeArrowheads="1"/>
        </xdr:cNvSpPr>
      </xdr:nvSpPr>
      <xdr:spPr>
        <a:xfrm>
          <a:off x="7086600" y="7781925"/>
          <a:ext cx="1009650" cy="323850"/>
        </a:xfrm>
        <a:prstGeom prst="rect">
          <a:avLst/>
        </a:prstGeom>
        <a:noFill/>
        <a:ln w="28575">
          <a:solidFill>
            <a:srgbClr val="000000"/>
          </a:solidFill>
          <a:prstDash val="sysDot"/>
          <a:miter lim="800000"/>
          <a:headEnd/>
          <a:tailEnd/>
        </a:ln>
      </xdr:spPr>
    </xdr:sp>
    <xdr:clientData/>
  </xdr:twoCellAnchor>
  <xdr:twoCellAnchor>
    <xdr:from xmlns:xdr="http://schemas.openxmlformats.org/drawingml/2006/spreadsheetDrawing">
      <xdr:col>23</xdr:col>
      <xdr:colOff>19050</xdr:colOff>
      <xdr:row>25</xdr:row>
      <xdr:rowOff>152400</xdr:rowOff>
    </xdr:from>
    <xdr:to xmlns:xdr="http://schemas.openxmlformats.org/drawingml/2006/spreadsheetDrawing">
      <xdr:col>25</xdr:col>
      <xdr:colOff>76200</xdr:colOff>
      <xdr:row>26</xdr:row>
      <xdr:rowOff>104775</xdr:rowOff>
    </xdr:to>
    <xdr:sp macro="" textlink="">
      <xdr:nvSpPr>
        <xdr:cNvPr id="31509" name="Freeform 14"/>
        <xdr:cNvSpPr/>
      </xdr:nvSpPr>
      <xdr:spPr>
        <a:xfrm flipH="1" flipV="1">
          <a:off x="8039100" y="7820025"/>
          <a:ext cx="476250" cy="219075"/>
        </a:xfrm>
        <a:custGeom>
          <a:avLst/>
          <a:gdLst>
            <a:gd name="T0" fmla="*/ 0 w 146"/>
            <a:gd name="T1" fmla="*/ 2147483520 h 67"/>
            <a:gd name="T2" fmla="*/ 2147483520 w 146"/>
            <a:gd name="T3" fmla="*/ 2147483520 h 67"/>
            <a:gd name="T4" fmla="*/ 2147483520 w 146"/>
            <a:gd name="T5" fmla="*/ 2147483520 h 67"/>
            <a:gd name="T6" fmla="*/ 0 60000 65536"/>
            <a:gd name="T7" fmla="*/ 0 60000 65536"/>
            <a:gd name="T8" fmla="*/ 0 60000 65536"/>
            <a:gd name="T9" fmla="*/ 0 w 146"/>
            <a:gd name="T10" fmla="*/ 0 h 67"/>
            <a:gd name="T11" fmla="*/ 146 w 146"/>
            <a:gd name="T12" fmla="*/ 67 h 67"/>
          </a:gdLst>
          <a:ahLst/>
          <a:cxnLst>
            <a:cxn ang="T6">
              <a:pos x="T0" y="T1"/>
            </a:cxn>
            <a:cxn ang="T7">
              <a:pos x="T2" y="T3"/>
            </a:cxn>
            <a:cxn ang="T8">
              <a:pos x="T4" y="T5"/>
            </a:cxn>
          </a:cxnLst>
          <a:rect l="T9" t="T10" r="T11" b="T12"/>
          <a:pathLst>
            <a:path w="146" h="67">
              <a:moveTo>
                <a:pt x="0" y="67"/>
              </a:moveTo>
              <a:cubicBezTo>
                <a:pt x="33" y="44"/>
                <a:pt x="66" y="22"/>
                <a:pt x="90" y="11"/>
              </a:cubicBezTo>
              <a:cubicBezTo>
                <a:pt x="114" y="0"/>
                <a:pt x="130" y="0"/>
                <a:pt x="146" y="1"/>
              </a:cubicBezTo>
            </a:path>
          </a:pathLst>
        </a:custGeom>
        <a:noFill/>
        <a:ln w="9525" cap="flat" cmpd="sng">
          <a:solidFill>
            <a:srgbClr val="000000"/>
          </a:solidFill>
          <a:prstDash val="solid"/>
          <a:round/>
          <a:headEnd type="none" w="med" len="med"/>
          <a:tailEnd type="stealth" w="lg" len="lg"/>
        </a:ln>
      </xdr:spPr>
    </xdr:sp>
    <xdr:clientData/>
  </xdr:twoCellAnchor>
  <xdr:twoCellAnchor>
    <xdr:from xmlns:xdr="http://schemas.openxmlformats.org/drawingml/2006/spreadsheetDrawing">
      <xdr:col>24</xdr:col>
      <xdr:colOff>57150</xdr:colOff>
      <xdr:row>25</xdr:row>
      <xdr:rowOff>95250</xdr:rowOff>
    </xdr:from>
    <xdr:to xmlns:xdr="http://schemas.openxmlformats.org/drawingml/2006/spreadsheetDrawing">
      <xdr:col>35</xdr:col>
      <xdr:colOff>161925</xdr:colOff>
      <xdr:row>26</xdr:row>
      <xdr:rowOff>143510</xdr:rowOff>
    </xdr:to>
    <xdr:sp macro="" textlink="" fLocksText="0">
      <xdr:nvSpPr>
        <xdr:cNvPr id="24714" name="AutoShape 15"/>
        <xdr:cNvSpPr>
          <a:spLocks noChangeArrowheads="1"/>
        </xdr:cNvSpPr>
      </xdr:nvSpPr>
      <xdr:spPr>
        <a:xfrm>
          <a:off x="8286750" y="7762875"/>
          <a:ext cx="2619375" cy="314960"/>
        </a:xfrm>
        <a:prstGeom prst="roundRect">
          <a:avLst>
            <a:gd name="adj" fmla="val 16667"/>
          </a:avLst>
        </a:prstGeom>
        <a:solidFill>
          <a:srgbClr val="FFFFFF"/>
        </a:solidFill>
        <a:ln w="25400" cap="sq">
          <a:solidFill>
            <a:srgbClr val="969696"/>
          </a:solidFill>
          <a:prstDash val="sysDot"/>
          <a:round/>
          <a:headEnd/>
          <a:tailEnd/>
        </a:ln>
      </xdr:spPr>
      <xdr:txBody>
        <a:bodyPr vertOverflow="clip" horzOverflow="overflow" wrap="square" lIns="74295" tIns="8890" rIns="74295" bIns="8890" anchor="t" upright="1"/>
        <a:lstStyle/>
        <a:p>
          <a:pPr algn="ctr" rtl="0">
            <a:defRPr sz="1000"/>
          </a:pPr>
          <a:r>
            <a:rPr lang="ja-JP" altLang="en-US" sz="1400" b="1" i="0" u="none" strike="noStrike" baseline="0">
              <a:solidFill>
                <a:srgbClr val="000000"/>
              </a:solidFill>
              <a:latin typeface="HG丸ｺﾞｼｯｸM-PRO"/>
              <a:ea typeface="HG丸ｺﾞｼｯｸM-PRO"/>
            </a:rPr>
            <a:t>管理表に記載する販売価格</a:t>
          </a:r>
        </a:p>
        <a:p>
          <a:pPr algn="ctr" rtl="0">
            <a:defRPr sz="1000"/>
          </a:pPr>
          <a:endParaRPr lang="ja-JP" altLang="en-US"/>
        </a:p>
      </xdr:txBody>
    </xdr:sp>
    <xdr:clientData/>
  </xdr:twoCellAnchor>
  <xdr:twoCellAnchor>
    <xdr:from xmlns:xdr="http://schemas.openxmlformats.org/drawingml/2006/spreadsheetDrawing">
      <xdr:col>46</xdr:col>
      <xdr:colOff>47625</xdr:colOff>
      <xdr:row>27</xdr:row>
      <xdr:rowOff>76200</xdr:rowOff>
    </xdr:from>
    <xdr:to xmlns:xdr="http://schemas.openxmlformats.org/drawingml/2006/spreadsheetDrawing">
      <xdr:col>74</xdr:col>
      <xdr:colOff>85725</xdr:colOff>
      <xdr:row>35</xdr:row>
      <xdr:rowOff>200025</xdr:rowOff>
    </xdr:to>
    <xdr:sp macro="" textlink="">
      <xdr:nvSpPr>
        <xdr:cNvPr id="24715" name="Text Box 166"/>
        <xdr:cNvSpPr txBox="1">
          <a:spLocks noChangeArrowheads="1"/>
        </xdr:cNvSpPr>
      </xdr:nvSpPr>
      <xdr:spPr>
        <a:xfrm>
          <a:off x="13277850" y="8277225"/>
          <a:ext cx="9010650" cy="2257425"/>
        </a:xfrm>
        <a:prstGeom prst="rect">
          <a:avLst/>
        </a:prstGeom>
        <a:solidFill>
          <a:srgbClr val="FFFFFF"/>
        </a:solidFill>
        <a:ln w="28575">
          <a:solidFill>
            <a:srgbClr val="000000"/>
          </a:solidFill>
          <a:miter lim="800000"/>
          <a:headEnd/>
          <a:tailEnd/>
        </a:ln>
      </xdr:spPr>
      <xdr:txBody>
        <a:bodyPr vertOverflow="clip" horzOverflow="overflow" wrap="square" lIns="45720" tIns="22860" rIns="0" bIns="22860" anchor="ctr" upright="1"/>
        <a:lstStyle/>
        <a:p>
          <a:pPr algn="l" rtl="0">
            <a:lnSpc>
              <a:spcPts val="1400"/>
            </a:lnSpc>
            <a:defRPr sz="1000"/>
          </a:pPr>
          <a:endParaRPr lang="ja-JP" altLang="en-US" sz="1800" b="1" i="0" u="none" strike="noStrike" baseline="0">
            <a:solidFill>
              <a:srgbClr val="000000"/>
            </a:solidFill>
            <a:latin typeface="HG丸ｺﾞｼｯｸM-PRO"/>
            <a:ea typeface="HG丸ｺﾞｼｯｸM-PRO"/>
          </a:endParaRPr>
        </a:p>
        <a:p>
          <a:pPr algn="l" rtl="0">
            <a:lnSpc>
              <a:spcPts val="1400"/>
            </a:lnSpc>
            <a:defRPr sz="1000"/>
          </a:pPr>
          <a:r>
            <a:rPr lang="ja-JP" altLang="en-US" sz="1800" b="1" i="0" u="none" strike="noStrike" baseline="0">
              <a:solidFill>
                <a:srgbClr val="000000"/>
              </a:solidFill>
              <a:latin typeface="HG丸ｺﾞｼｯｸM-PRO"/>
              <a:ea typeface="HG丸ｺﾞｼｯｸM-PRO"/>
            </a:rPr>
            <a:t>○親牛の耐用年数 ： 6年</a:t>
          </a:r>
        </a:p>
        <a:p>
          <a:pPr algn="l" rtl="0">
            <a:lnSpc>
              <a:spcPts val="1400"/>
            </a:lnSpc>
            <a:defRPr sz="1000"/>
          </a:pPr>
          <a:endParaRPr lang="ja-JP" altLang="en-US" sz="1800" b="1" i="0" u="none" strike="noStrike" baseline="0">
            <a:solidFill>
              <a:srgbClr val="000000"/>
            </a:solidFill>
            <a:latin typeface="HG丸ｺﾞｼｯｸM-PRO"/>
            <a:ea typeface="HG丸ｺﾞｼｯｸM-PRO"/>
          </a:endParaRPr>
        </a:p>
        <a:p>
          <a:pPr algn="l" rtl="0">
            <a:lnSpc>
              <a:spcPts val="1400"/>
            </a:lnSpc>
            <a:defRPr sz="1000"/>
          </a:pPr>
          <a:r>
            <a:rPr lang="ja-JP" altLang="en-US" sz="1800" b="1" i="0" u="none" strike="noStrike" baseline="0">
              <a:solidFill>
                <a:srgbClr val="000000"/>
              </a:solidFill>
              <a:latin typeface="HG丸ｺﾞｼｯｸM-PRO"/>
              <a:ea typeface="HG丸ｺﾞｼｯｸM-PRO"/>
            </a:rPr>
            <a:t>○親牛の減価償却の計算方法について</a:t>
          </a:r>
        </a:p>
        <a:p>
          <a:pPr algn="l" rtl="0">
            <a:lnSpc>
              <a:spcPts val="1100"/>
            </a:lnSpc>
            <a:defRPr sz="1000"/>
          </a:pPr>
          <a:r>
            <a:rPr lang="ja-JP" altLang="en-US" sz="1400" b="0" i="1" u="none" strike="noStrike" baseline="0">
              <a:solidFill>
                <a:srgbClr val="000000"/>
              </a:solidFill>
              <a:latin typeface="HG丸ｺﾞｼｯｸM-PRO"/>
              <a:ea typeface="HG丸ｺﾞｼｯｸM-PRO"/>
            </a:rPr>
            <a:t>　</a:t>
          </a:r>
          <a:r>
            <a:rPr lang="ja-JP" altLang="en-US" sz="1400" b="0" i="0" u="none" strike="noStrike" baseline="0">
              <a:solidFill>
                <a:srgbClr val="000000"/>
              </a:solidFill>
              <a:latin typeface="ＭＳ Ｐゴシック"/>
              <a:ea typeface="ＭＳ Ｐゴシック"/>
            </a:rPr>
            <a:t>　</a:t>
          </a:r>
        </a:p>
        <a:p>
          <a:pPr algn="l" rtl="0">
            <a:lnSpc>
              <a:spcPts val="1100"/>
            </a:lnSpc>
            <a:defRPr sz="1000"/>
          </a:pPr>
          <a:r>
            <a:rPr lang="ja-JP" altLang="en-US" sz="1400" b="0" i="0" u="none" strike="noStrike" baseline="0">
              <a:solidFill>
                <a:srgbClr val="000000"/>
              </a:solidFill>
              <a:latin typeface="ＭＳ Ｐゴシック"/>
              <a:ea typeface="ＭＳ Ｐゴシック"/>
            </a:rPr>
            <a:t>    　取得価格　×　新償却率（０．１６７）×　月数／１２　＝　その年の減価償却費の額</a:t>
          </a:r>
        </a:p>
        <a:p>
          <a:pPr algn="l" rtl="0">
            <a:lnSpc>
              <a:spcPts val="1500"/>
            </a:lnSpc>
            <a:defRPr sz="1000"/>
          </a:pPr>
          <a:r>
            <a:rPr lang="ja-JP" altLang="en-US" sz="1400" b="0" i="1" u="none" strike="noStrike" baseline="0">
              <a:solidFill>
                <a:srgbClr val="000000"/>
              </a:solidFill>
              <a:latin typeface="HG丸ｺﾞｼｯｸM-PRO"/>
              <a:ea typeface="HG丸ｺﾞｼｯｸM-PRO"/>
            </a:rPr>
            <a:t>　　</a:t>
          </a: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300"/>
            </a:lnSpc>
            <a:defRPr sz="1000"/>
          </a:pPr>
          <a:r>
            <a:rPr lang="ja-JP" altLang="en-US" sz="1400" b="0"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HG丸ｺﾞｼｯｸM-PRO"/>
              <a:ea typeface="HG丸ｺﾞｼｯｸM-PRO"/>
            </a:rPr>
            <a:t>（　減価償却資産となる親牛の償却が始まる月は原則「受胎を確認した月」とします。）</a:t>
          </a:r>
        </a:p>
        <a:p>
          <a:pPr algn="l" rtl="0">
            <a:lnSpc>
              <a:spcPts val="1500"/>
            </a:lnSpc>
            <a:defRPr sz="1000"/>
          </a:pPr>
          <a:endParaRPr lang="ja-JP" altLang="en-US" sz="1400" b="0" i="0" u="none" strike="noStrike" baseline="0">
            <a:solidFill>
              <a:srgbClr val="000000"/>
            </a:solidFill>
            <a:latin typeface="ＭＳ Ｐゴシック"/>
            <a:ea typeface="ＭＳ Ｐゴシック"/>
          </a:endParaRPr>
        </a:p>
        <a:p>
          <a:pPr algn="l" rtl="0">
            <a:lnSpc>
              <a:spcPts val="1300"/>
            </a:lnSpc>
            <a:defRPr sz="1000"/>
          </a:pPr>
          <a:endParaRPr lang="ja-JP" altLang="en-US" sz="1400" b="1" i="0" u="none" strike="noStrike" baseline="0">
            <a:solidFill>
              <a:srgbClr val="000000"/>
            </a:solidFill>
            <a:latin typeface="HG丸ｺﾞｼｯｸM-PRO"/>
            <a:ea typeface="HG丸ｺﾞｼｯｸM-PRO"/>
          </a:endParaRP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100"/>
            </a:lnSpc>
            <a:defRPr sz="1000"/>
          </a:pPr>
          <a:endParaRPr lang="ja-JP" altLang="en-US"/>
        </a:p>
      </xdr:txBody>
    </xdr:sp>
    <xdr:clientData/>
  </xdr:twoCellAnchor>
  <xdr:twoCellAnchor>
    <xdr:from xmlns:xdr="http://schemas.openxmlformats.org/drawingml/2006/spreadsheetDrawing">
      <xdr:col>3</xdr:col>
      <xdr:colOff>95250</xdr:colOff>
      <xdr:row>26</xdr:row>
      <xdr:rowOff>66675</xdr:rowOff>
    </xdr:from>
    <xdr:to xmlns:xdr="http://schemas.openxmlformats.org/drawingml/2006/spreadsheetDrawing">
      <xdr:col>15</xdr:col>
      <xdr:colOff>648335</xdr:colOff>
      <xdr:row>27</xdr:row>
      <xdr:rowOff>238760</xdr:rowOff>
    </xdr:to>
    <xdr:sp macro="" textlink="" fLocksText="0">
      <xdr:nvSpPr>
        <xdr:cNvPr id="24716" name="角丸四角形 19"/>
        <xdr:cNvSpPr>
          <a:spLocks noChangeArrowheads="1"/>
        </xdr:cNvSpPr>
      </xdr:nvSpPr>
      <xdr:spPr>
        <a:xfrm>
          <a:off x="857250" y="8001000"/>
          <a:ext cx="3858260" cy="438785"/>
        </a:xfrm>
        <a:prstGeom prst="roundRect">
          <a:avLst>
            <a:gd name="adj" fmla="val 16667"/>
          </a:avLst>
        </a:prstGeom>
        <a:solidFill>
          <a:srgbClr val="FFFFFF"/>
        </a:solidFill>
        <a:ln w="12700" algn="ctr">
          <a:solidFill>
            <a:srgbClr val="000000"/>
          </a:solidFill>
          <a:miter lim="800000"/>
          <a:headEnd/>
          <a:tailEnd/>
        </a:ln>
      </xdr:spPr>
      <xdr:txBody>
        <a:bodyPr vertOverflow="clip" horzOverflow="overflow" wrap="square" lIns="54864" tIns="22860" rIns="54864" bIns="22860" anchor="ctr" upright="1"/>
        <a:lstStyle/>
        <a:p>
          <a:pPr algn="ctr" rtl="0">
            <a:defRPr sz="1000"/>
          </a:pPr>
          <a:r>
            <a:rPr lang="ja-JP" altLang="en-US" sz="1600" b="1" i="1" u="none" strike="noStrike" baseline="0">
              <a:solidFill>
                <a:srgbClr val="000000"/>
              </a:solidFill>
              <a:latin typeface="HG丸ｺﾞｼｯｸM-PRO"/>
              <a:ea typeface="HG丸ｺﾞｼｯｸM-PRO"/>
            </a:rPr>
            <a:t>売却証明書が必ず必要です！！</a:t>
          </a:r>
          <a:endParaRPr lang="ja-JP" altLang="en-US"/>
        </a:p>
      </xdr:txBody>
    </xdr:sp>
    <xdr:clientData/>
  </xdr:twoCellAnchor>
  <xdr:twoCellAnchor>
    <xdr:from xmlns:xdr="http://schemas.openxmlformats.org/drawingml/2006/spreadsheetDrawing">
      <xdr:col>16</xdr:col>
      <xdr:colOff>638175</xdr:colOff>
      <xdr:row>24</xdr:row>
      <xdr:rowOff>133985</xdr:rowOff>
    </xdr:from>
    <xdr:to xmlns:xdr="http://schemas.openxmlformats.org/drawingml/2006/spreadsheetDrawing">
      <xdr:col>17</xdr:col>
      <xdr:colOff>247650</xdr:colOff>
      <xdr:row>24</xdr:row>
      <xdr:rowOff>229235</xdr:rowOff>
    </xdr:to>
    <xdr:sp macro="" textlink="">
      <xdr:nvSpPr>
        <xdr:cNvPr id="24717" name="正方形/長方形 3"/>
        <xdr:cNvSpPr>
          <a:spLocks noChangeArrowheads="1"/>
        </xdr:cNvSpPr>
      </xdr:nvSpPr>
      <xdr:spPr>
        <a:xfrm>
          <a:off x="5657850" y="7534910"/>
          <a:ext cx="609600" cy="95250"/>
        </a:xfrm>
        <a:prstGeom prst="rect">
          <a:avLst/>
        </a:prstGeom>
        <a:solidFill>
          <a:srgbClr val="FFFFFF"/>
        </a:solidFill>
        <a:ln>
          <a:noFill/>
        </a:ln>
      </xdr:spPr>
    </xdr:sp>
    <xdr:clientData/>
  </xdr:twoCellAnchor>
  <xdr:twoCellAnchor>
    <xdr:from xmlns:xdr="http://schemas.openxmlformats.org/drawingml/2006/spreadsheetDrawing">
      <xdr:col>16</xdr:col>
      <xdr:colOff>638175</xdr:colOff>
      <xdr:row>25</xdr:row>
      <xdr:rowOff>200025</xdr:rowOff>
    </xdr:from>
    <xdr:to xmlns:xdr="http://schemas.openxmlformats.org/drawingml/2006/spreadsheetDrawing">
      <xdr:col>17</xdr:col>
      <xdr:colOff>28575</xdr:colOff>
      <xdr:row>26</xdr:row>
      <xdr:rowOff>180975</xdr:rowOff>
    </xdr:to>
    <xdr:sp macro="" textlink="">
      <xdr:nvSpPr>
        <xdr:cNvPr id="24718" name="正方形/長方形 20"/>
        <xdr:cNvSpPr>
          <a:spLocks noChangeArrowheads="1"/>
        </xdr:cNvSpPr>
      </xdr:nvSpPr>
      <xdr:spPr>
        <a:xfrm>
          <a:off x="5657850" y="7867650"/>
          <a:ext cx="390525" cy="247650"/>
        </a:xfrm>
        <a:prstGeom prst="rect">
          <a:avLst/>
        </a:prstGeom>
        <a:solidFill>
          <a:srgbClr val="FFFFFF"/>
        </a:solidFill>
        <a:ln>
          <a:noFill/>
        </a:ln>
      </xdr:spPr>
    </xdr:sp>
    <xdr:clientData/>
  </xdr:twoCellAnchor>
  <xdr:twoCellAnchor>
    <xdr:from xmlns:xdr="http://schemas.openxmlformats.org/drawingml/2006/spreadsheetDrawing">
      <xdr:col>17</xdr:col>
      <xdr:colOff>171450</xdr:colOff>
      <xdr:row>25</xdr:row>
      <xdr:rowOff>208915</xdr:rowOff>
    </xdr:from>
    <xdr:to xmlns:xdr="http://schemas.openxmlformats.org/drawingml/2006/spreadsheetDrawing">
      <xdr:col>17</xdr:col>
      <xdr:colOff>304165</xdr:colOff>
      <xdr:row>26</xdr:row>
      <xdr:rowOff>114300</xdr:rowOff>
    </xdr:to>
    <xdr:sp macro="" textlink="">
      <xdr:nvSpPr>
        <xdr:cNvPr id="24719" name="正方形/長方形 21"/>
        <xdr:cNvSpPr>
          <a:spLocks noChangeArrowheads="1"/>
        </xdr:cNvSpPr>
      </xdr:nvSpPr>
      <xdr:spPr>
        <a:xfrm>
          <a:off x="6191250" y="7876540"/>
          <a:ext cx="132715" cy="172085"/>
        </a:xfrm>
        <a:prstGeom prst="rect">
          <a:avLst/>
        </a:prstGeom>
        <a:solidFill>
          <a:srgbClr val="FFFFFF"/>
        </a:solidFill>
        <a:ln>
          <a:noFill/>
        </a:ln>
      </xdr:spPr>
    </xdr:sp>
    <xdr:clientData/>
  </xdr:twoCellAnchor>
  <xdr:twoCellAnchor>
    <xdr:from xmlns:xdr="http://schemas.openxmlformats.org/drawingml/2006/spreadsheetDrawing">
      <xdr:col>17</xdr:col>
      <xdr:colOff>438785</xdr:colOff>
      <xdr:row>25</xdr:row>
      <xdr:rowOff>190500</xdr:rowOff>
    </xdr:from>
    <xdr:to xmlns:xdr="http://schemas.openxmlformats.org/drawingml/2006/spreadsheetDrawing">
      <xdr:col>17</xdr:col>
      <xdr:colOff>599440</xdr:colOff>
      <xdr:row>26</xdr:row>
      <xdr:rowOff>114300</xdr:rowOff>
    </xdr:to>
    <xdr:sp macro="" textlink="">
      <xdr:nvSpPr>
        <xdr:cNvPr id="24720" name="正方形/長方形 22"/>
        <xdr:cNvSpPr>
          <a:spLocks noChangeArrowheads="1"/>
        </xdr:cNvSpPr>
      </xdr:nvSpPr>
      <xdr:spPr>
        <a:xfrm>
          <a:off x="6458585" y="7858125"/>
          <a:ext cx="160655" cy="190500"/>
        </a:xfrm>
        <a:prstGeom prst="rect">
          <a:avLst/>
        </a:prstGeom>
        <a:solidFill>
          <a:srgbClr val="FFFFFF"/>
        </a:solidFill>
        <a:ln>
          <a:noFill/>
        </a:ln>
      </xdr:spPr>
    </xdr:sp>
    <xdr:clientData/>
  </xdr:twoCellAnchor>
  <xdr:twoCellAnchor>
    <xdr:from xmlns:xdr="http://schemas.openxmlformats.org/drawingml/2006/spreadsheetDrawing">
      <xdr:col>17</xdr:col>
      <xdr:colOff>180340</xdr:colOff>
      <xdr:row>30</xdr:row>
      <xdr:rowOff>200025</xdr:rowOff>
    </xdr:from>
    <xdr:to xmlns:xdr="http://schemas.openxmlformats.org/drawingml/2006/spreadsheetDrawing">
      <xdr:col>19</xdr:col>
      <xdr:colOff>38100</xdr:colOff>
      <xdr:row>31</xdr:row>
      <xdr:rowOff>37465</xdr:rowOff>
    </xdr:to>
    <xdr:sp macro="" textlink="">
      <xdr:nvSpPr>
        <xdr:cNvPr id="24721" name="正方形/長方形 23"/>
        <xdr:cNvSpPr>
          <a:spLocks noChangeArrowheads="1"/>
        </xdr:cNvSpPr>
      </xdr:nvSpPr>
      <xdr:spPr>
        <a:xfrm>
          <a:off x="6200140" y="9201150"/>
          <a:ext cx="1019810" cy="104140"/>
        </a:xfrm>
        <a:prstGeom prst="rect">
          <a:avLst/>
        </a:prstGeom>
        <a:solidFill>
          <a:srgbClr val="FFFFFF"/>
        </a:solidFill>
        <a:ln>
          <a:noFill/>
        </a:ln>
      </xdr:spPr>
    </xdr:sp>
    <xdr:clientData/>
  </xdr:twoCellAnchor>
  <xdr:twoCellAnchor>
    <xdr:from xmlns:xdr="http://schemas.openxmlformats.org/drawingml/2006/spreadsheetDrawing">
      <xdr:col>17</xdr:col>
      <xdr:colOff>171450</xdr:colOff>
      <xdr:row>32</xdr:row>
      <xdr:rowOff>171450</xdr:rowOff>
    </xdr:from>
    <xdr:to xmlns:xdr="http://schemas.openxmlformats.org/drawingml/2006/spreadsheetDrawing">
      <xdr:col>17</xdr:col>
      <xdr:colOff>552450</xdr:colOff>
      <xdr:row>33</xdr:row>
      <xdr:rowOff>9525</xdr:rowOff>
    </xdr:to>
    <xdr:sp macro="" textlink="">
      <xdr:nvSpPr>
        <xdr:cNvPr id="24722" name="正方形/長方形 26"/>
        <xdr:cNvSpPr>
          <a:spLocks noChangeArrowheads="1"/>
        </xdr:cNvSpPr>
      </xdr:nvSpPr>
      <xdr:spPr>
        <a:xfrm>
          <a:off x="6191250" y="9705975"/>
          <a:ext cx="381000" cy="104775"/>
        </a:xfrm>
        <a:prstGeom prst="rect">
          <a:avLst/>
        </a:prstGeom>
        <a:solidFill>
          <a:srgbClr val="FFFFFF"/>
        </a:solidFill>
        <a:ln>
          <a:noFill/>
        </a:ln>
      </xdr:spPr>
    </xdr:sp>
    <xdr:clientData/>
  </xdr:twoCellAnchor>
  <xdr:twoCellAnchor>
    <xdr:from xmlns:xdr="http://schemas.openxmlformats.org/drawingml/2006/spreadsheetDrawing">
      <xdr:col>17</xdr:col>
      <xdr:colOff>133350</xdr:colOff>
      <xdr:row>31</xdr:row>
      <xdr:rowOff>257175</xdr:rowOff>
    </xdr:from>
    <xdr:to xmlns:xdr="http://schemas.openxmlformats.org/drawingml/2006/spreadsheetDrawing">
      <xdr:col>19</xdr:col>
      <xdr:colOff>123825</xdr:colOff>
      <xdr:row>32</xdr:row>
      <xdr:rowOff>104775</xdr:rowOff>
    </xdr:to>
    <xdr:sp macro="" textlink="">
      <xdr:nvSpPr>
        <xdr:cNvPr id="24723" name="正方形/長方形 27"/>
        <xdr:cNvSpPr>
          <a:spLocks noChangeArrowheads="1"/>
        </xdr:cNvSpPr>
      </xdr:nvSpPr>
      <xdr:spPr>
        <a:xfrm>
          <a:off x="6153150" y="9525000"/>
          <a:ext cx="1152525" cy="114300"/>
        </a:xfrm>
        <a:prstGeom prst="rect">
          <a:avLst/>
        </a:prstGeom>
        <a:solidFill>
          <a:srgbClr val="FFFFFF"/>
        </a:solidFill>
        <a:ln>
          <a:noFill/>
        </a:ln>
      </xdr:spPr>
    </xdr:sp>
    <xdr:clientData/>
  </xdr:twoCellAnchor>
  <xdr:twoCellAnchor>
    <xdr:from xmlns:xdr="http://schemas.openxmlformats.org/drawingml/2006/spreadsheetDrawing">
      <xdr:col>18</xdr:col>
      <xdr:colOff>9525</xdr:colOff>
      <xdr:row>32</xdr:row>
      <xdr:rowOff>37465</xdr:rowOff>
    </xdr:from>
    <xdr:to xmlns:xdr="http://schemas.openxmlformats.org/drawingml/2006/spreadsheetDrawing">
      <xdr:col>18</xdr:col>
      <xdr:colOff>171450</xdr:colOff>
      <xdr:row>32</xdr:row>
      <xdr:rowOff>152400</xdr:rowOff>
    </xdr:to>
    <xdr:sp macro="" textlink="">
      <xdr:nvSpPr>
        <xdr:cNvPr id="24724" name="正方形/長方形 28"/>
        <xdr:cNvSpPr>
          <a:spLocks noChangeArrowheads="1"/>
        </xdr:cNvSpPr>
      </xdr:nvSpPr>
      <xdr:spPr>
        <a:xfrm>
          <a:off x="6981825" y="9571990"/>
          <a:ext cx="161925" cy="114935"/>
        </a:xfrm>
        <a:prstGeom prst="rect">
          <a:avLst/>
        </a:prstGeom>
        <a:solidFill>
          <a:srgbClr val="FFFFFF"/>
        </a:solidFill>
        <a:ln>
          <a:noFill/>
        </a:ln>
      </xdr:spPr>
    </xdr:sp>
    <xdr:clientData/>
  </xdr:twoCellAnchor>
  <xdr:twoCellAnchor>
    <xdr:from xmlns:xdr="http://schemas.openxmlformats.org/drawingml/2006/spreadsheetDrawing">
      <xdr:col>17</xdr:col>
      <xdr:colOff>180340</xdr:colOff>
      <xdr:row>31</xdr:row>
      <xdr:rowOff>104775</xdr:rowOff>
    </xdr:from>
    <xdr:to xmlns:xdr="http://schemas.openxmlformats.org/drawingml/2006/spreadsheetDrawing">
      <xdr:col>18</xdr:col>
      <xdr:colOff>200025</xdr:colOff>
      <xdr:row>31</xdr:row>
      <xdr:rowOff>238760</xdr:rowOff>
    </xdr:to>
    <xdr:sp macro="" textlink="">
      <xdr:nvSpPr>
        <xdr:cNvPr id="24725" name="正方形/長方形 29"/>
        <xdr:cNvSpPr>
          <a:spLocks noChangeArrowheads="1"/>
        </xdr:cNvSpPr>
      </xdr:nvSpPr>
      <xdr:spPr>
        <a:xfrm>
          <a:off x="6200140" y="9372600"/>
          <a:ext cx="972185" cy="133985"/>
        </a:xfrm>
        <a:prstGeom prst="rect">
          <a:avLst/>
        </a:prstGeom>
        <a:solidFill>
          <a:srgbClr val="FFFFFF"/>
        </a:solidFill>
        <a:ln>
          <a:noFill/>
        </a:ln>
      </xdr:spPr>
    </xdr:sp>
    <xdr:clientData/>
  </xdr:twoCellAnchor>
  <xdr:twoCellAnchor>
    <xdr:from xmlns:xdr="http://schemas.openxmlformats.org/drawingml/2006/spreadsheetDrawing">
      <xdr:col>17</xdr:col>
      <xdr:colOff>161925</xdr:colOff>
      <xdr:row>32</xdr:row>
      <xdr:rowOff>171450</xdr:rowOff>
    </xdr:from>
    <xdr:to xmlns:xdr="http://schemas.openxmlformats.org/drawingml/2006/spreadsheetDrawing">
      <xdr:col>17</xdr:col>
      <xdr:colOff>552450</xdr:colOff>
      <xdr:row>33</xdr:row>
      <xdr:rowOff>19050</xdr:rowOff>
    </xdr:to>
    <xdr:sp macro="" textlink="">
      <xdr:nvSpPr>
        <xdr:cNvPr id="24726" name="正方形/長方形 30"/>
        <xdr:cNvSpPr>
          <a:spLocks noChangeArrowheads="1"/>
        </xdr:cNvSpPr>
      </xdr:nvSpPr>
      <xdr:spPr>
        <a:xfrm>
          <a:off x="6181725" y="9705975"/>
          <a:ext cx="390525" cy="114300"/>
        </a:xfrm>
        <a:prstGeom prst="rect">
          <a:avLst/>
        </a:prstGeom>
        <a:solidFill>
          <a:srgbClr val="FFFFFF"/>
        </a:solidFill>
        <a:ln>
          <a:noFill/>
        </a:ln>
      </xdr:spPr>
    </xdr:sp>
    <xdr:clientData/>
  </xdr:twoCellAnchor>
  <xdr:twoCellAnchor>
    <xdr:from xmlns:xdr="http://schemas.openxmlformats.org/drawingml/2006/spreadsheetDrawing">
      <xdr:col>20</xdr:col>
      <xdr:colOff>19050</xdr:colOff>
      <xdr:row>29</xdr:row>
      <xdr:rowOff>123190</xdr:rowOff>
    </xdr:from>
    <xdr:to xmlns:xdr="http://schemas.openxmlformats.org/drawingml/2006/spreadsheetDrawing">
      <xdr:col>20</xdr:col>
      <xdr:colOff>171450</xdr:colOff>
      <xdr:row>30</xdr:row>
      <xdr:rowOff>76200</xdr:rowOff>
    </xdr:to>
    <xdr:sp macro="" textlink="">
      <xdr:nvSpPr>
        <xdr:cNvPr id="24727" name="正方形/長方形 31"/>
        <xdr:cNvSpPr>
          <a:spLocks noChangeArrowheads="1"/>
        </xdr:cNvSpPr>
      </xdr:nvSpPr>
      <xdr:spPr>
        <a:xfrm>
          <a:off x="7410450" y="8857615"/>
          <a:ext cx="152400" cy="219710"/>
        </a:xfrm>
        <a:prstGeom prst="rect">
          <a:avLst/>
        </a:prstGeom>
        <a:solidFill>
          <a:srgbClr val="FFFFFF"/>
        </a:solidFill>
        <a:ln>
          <a:noFill/>
        </a:ln>
      </xdr:spPr>
    </xdr:sp>
    <xdr:clientData/>
  </xdr:twoCellAnchor>
  <xdr:twoCellAnchor>
    <xdr:from xmlns:xdr="http://schemas.openxmlformats.org/drawingml/2006/spreadsheetDrawing">
      <xdr:col>17</xdr:col>
      <xdr:colOff>171450</xdr:colOff>
      <xdr:row>29</xdr:row>
      <xdr:rowOff>152400</xdr:rowOff>
    </xdr:from>
    <xdr:to xmlns:xdr="http://schemas.openxmlformats.org/drawingml/2006/spreadsheetDrawing">
      <xdr:col>17</xdr:col>
      <xdr:colOff>857250</xdr:colOff>
      <xdr:row>30</xdr:row>
      <xdr:rowOff>123190</xdr:rowOff>
    </xdr:to>
    <xdr:sp macro="" textlink="">
      <xdr:nvSpPr>
        <xdr:cNvPr id="24728" name="正方形/長方形 32"/>
        <xdr:cNvSpPr>
          <a:spLocks noChangeArrowheads="1"/>
        </xdr:cNvSpPr>
      </xdr:nvSpPr>
      <xdr:spPr>
        <a:xfrm>
          <a:off x="6191250" y="8886825"/>
          <a:ext cx="685800" cy="237490"/>
        </a:xfrm>
        <a:prstGeom prst="rect">
          <a:avLst/>
        </a:prstGeom>
        <a:solidFill>
          <a:srgbClr val="FFFFFF"/>
        </a:solidFill>
        <a:ln>
          <a:noFill/>
        </a:ln>
      </xdr:spPr>
    </xdr:sp>
    <xdr:clientData/>
  </xdr:twoCellAnchor>
  <xdr:twoCellAnchor>
    <xdr:from xmlns:xdr="http://schemas.openxmlformats.org/drawingml/2006/spreadsheetDrawing">
      <xdr:col>20</xdr:col>
      <xdr:colOff>19050</xdr:colOff>
      <xdr:row>25</xdr:row>
      <xdr:rowOff>143510</xdr:rowOff>
    </xdr:from>
    <xdr:to xmlns:xdr="http://schemas.openxmlformats.org/drawingml/2006/spreadsheetDrawing">
      <xdr:col>22</xdr:col>
      <xdr:colOff>180975</xdr:colOff>
      <xdr:row>26</xdr:row>
      <xdr:rowOff>257175</xdr:rowOff>
    </xdr:to>
    <xdr:sp macro="" textlink="" fLocksText="0">
      <xdr:nvSpPr>
        <xdr:cNvPr id="24729" name="正方形/長方形 36"/>
        <xdr:cNvSpPr>
          <a:spLocks noChangeArrowheads="1"/>
        </xdr:cNvSpPr>
      </xdr:nvSpPr>
      <xdr:spPr>
        <a:xfrm>
          <a:off x="7410450" y="7811135"/>
          <a:ext cx="581025" cy="380365"/>
        </a:xfrm>
        <a:prstGeom prst="rect">
          <a:avLst/>
        </a:prstGeom>
        <a:noFill/>
        <a:ln>
          <a:noFill/>
        </a:ln>
      </xdr:spPr>
      <xdr:txBody>
        <a:bodyPr vertOverflow="clip" horzOverflow="overflow" wrap="square" lIns="18288" tIns="18288" rIns="0" bIns="0" anchor="t" upright="1"/>
        <a:lstStyle/>
        <a:p>
          <a:pPr algn="l" rtl="0">
            <a:defRPr sz="1000"/>
          </a:pPr>
          <a:r>
            <a:rPr lang="ja-JP" altLang="en-US" sz="700" b="0" i="0" u="none" strike="noStrike" baseline="0">
              <a:solidFill>
                <a:srgbClr val="000000"/>
              </a:solidFill>
              <a:latin typeface="ＭＳ ゴシック"/>
              <a:ea typeface="ＭＳ ゴシック"/>
            </a:rPr>
            <a:t> 40,000</a:t>
          </a:r>
        </a:p>
        <a:p>
          <a:pPr algn="l" rtl="0">
            <a:defRPr sz="1000"/>
          </a:pPr>
          <a:r>
            <a:rPr lang="ja-JP" altLang="en-US" sz="1100" b="0" i="0" u="none" strike="noStrike" baseline="0">
              <a:solidFill>
                <a:srgbClr val="FFFFFF"/>
              </a:solidFill>
              <a:latin typeface="Calibri"/>
            </a:rPr>
            <a:t>5</a:t>
          </a:r>
          <a:r>
            <a:rPr lang="ja-JP" altLang="en-US" sz="700" b="0" i="0" u="none" strike="noStrike" baseline="0">
              <a:solidFill>
                <a:srgbClr val="000000"/>
              </a:solidFill>
              <a:latin typeface="ＭＳ ゴシック"/>
              <a:ea typeface="ＭＳ ゴシック"/>
            </a:rPr>
            <a:t>00,000</a:t>
          </a:r>
          <a:endParaRPr lang="ja-JP" altLang="en-US"/>
        </a:p>
      </xdr:txBody>
    </xdr:sp>
    <xdr:clientData/>
  </xdr:twoCellAnchor>
  <xdr:twoCellAnchor>
    <xdr:from xmlns:xdr="http://schemas.openxmlformats.org/drawingml/2006/spreadsheetDrawing">
      <xdr:col>16</xdr:col>
      <xdr:colOff>304800</xdr:colOff>
      <xdr:row>35</xdr:row>
      <xdr:rowOff>190500</xdr:rowOff>
    </xdr:from>
    <xdr:to xmlns:xdr="http://schemas.openxmlformats.org/drawingml/2006/spreadsheetDrawing">
      <xdr:col>16</xdr:col>
      <xdr:colOff>685165</xdr:colOff>
      <xdr:row>36</xdr:row>
      <xdr:rowOff>0</xdr:rowOff>
    </xdr:to>
    <xdr:sp macro="" textlink="">
      <xdr:nvSpPr>
        <xdr:cNvPr id="24730" name="正方形/長方形 39"/>
        <xdr:cNvSpPr>
          <a:spLocks noChangeArrowheads="1"/>
        </xdr:cNvSpPr>
      </xdr:nvSpPr>
      <xdr:spPr>
        <a:xfrm>
          <a:off x="5324475" y="10525125"/>
          <a:ext cx="380365" cy="76200"/>
        </a:xfrm>
        <a:prstGeom prst="rect">
          <a:avLst/>
        </a:prstGeom>
        <a:solidFill>
          <a:srgbClr val="FFFFFF"/>
        </a:solidFill>
        <a:ln>
          <a:noFill/>
        </a:ln>
      </xdr:spPr>
    </xdr:sp>
    <xdr:clientData/>
  </xdr:twoCellAnchor>
  <xdr:twoCellAnchor>
    <xdr:from xmlns:xdr="http://schemas.openxmlformats.org/drawingml/2006/spreadsheetDrawing">
      <xdr:col>16</xdr:col>
      <xdr:colOff>809625</xdr:colOff>
      <xdr:row>35</xdr:row>
      <xdr:rowOff>180975</xdr:rowOff>
    </xdr:from>
    <xdr:to xmlns:xdr="http://schemas.openxmlformats.org/drawingml/2006/spreadsheetDrawing">
      <xdr:col>16</xdr:col>
      <xdr:colOff>971550</xdr:colOff>
      <xdr:row>36</xdr:row>
      <xdr:rowOff>27940</xdr:rowOff>
    </xdr:to>
    <xdr:sp macro="" textlink="">
      <xdr:nvSpPr>
        <xdr:cNvPr id="24731" name="正方形/長方形 40"/>
        <xdr:cNvSpPr>
          <a:spLocks noChangeArrowheads="1"/>
        </xdr:cNvSpPr>
      </xdr:nvSpPr>
      <xdr:spPr>
        <a:xfrm>
          <a:off x="5829300" y="10515600"/>
          <a:ext cx="161925" cy="113665"/>
        </a:xfrm>
        <a:prstGeom prst="rect">
          <a:avLst/>
        </a:prstGeom>
        <a:solidFill>
          <a:srgbClr val="FFFFFF"/>
        </a:solidFill>
        <a:ln>
          <a:noFill/>
        </a:ln>
      </xdr:spPr>
    </xdr:sp>
    <xdr:clientData/>
  </xdr:twoCellAnchor>
  <xdr:twoCellAnchor>
    <xdr:from xmlns:xdr="http://schemas.openxmlformats.org/drawingml/2006/spreadsheetDrawing">
      <xdr:col>17</xdr:col>
      <xdr:colOff>95250</xdr:colOff>
      <xdr:row>35</xdr:row>
      <xdr:rowOff>180975</xdr:rowOff>
    </xdr:from>
    <xdr:to xmlns:xdr="http://schemas.openxmlformats.org/drawingml/2006/spreadsheetDrawing">
      <xdr:col>17</xdr:col>
      <xdr:colOff>266065</xdr:colOff>
      <xdr:row>36</xdr:row>
      <xdr:rowOff>19050</xdr:rowOff>
    </xdr:to>
    <xdr:sp macro="" textlink="">
      <xdr:nvSpPr>
        <xdr:cNvPr id="24732" name="正方形/長方形 41"/>
        <xdr:cNvSpPr>
          <a:spLocks noChangeArrowheads="1"/>
        </xdr:cNvSpPr>
      </xdr:nvSpPr>
      <xdr:spPr>
        <a:xfrm>
          <a:off x="6115050" y="10515600"/>
          <a:ext cx="170815" cy="104775"/>
        </a:xfrm>
        <a:prstGeom prst="rect">
          <a:avLst/>
        </a:prstGeom>
        <a:solidFill>
          <a:srgbClr val="FFFFFF"/>
        </a:solidFill>
        <a:ln>
          <a:noFill/>
        </a:ln>
      </xdr:spPr>
    </xdr:sp>
    <xdr:clientData/>
  </xdr:twoCellAnchor>
  <xdr:twoCellAnchor>
    <xdr:from xmlns:xdr="http://schemas.openxmlformats.org/drawingml/2006/spreadsheetDrawing">
      <xdr:col>17</xdr:col>
      <xdr:colOff>209550</xdr:colOff>
      <xdr:row>28</xdr:row>
      <xdr:rowOff>114300</xdr:rowOff>
    </xdr:from>
    <xdr:to xmlns:xdr="http://schemas.openxmlformats.org/drawingml/2006/spreadsheetDrawing">
      <xdr:col>17</xdr:col>
      <xdr:colOff>552450</xdr:colOff>
      <xdr:row>28</xdr:row>
      <xdr:rowOff>238760</xdr:rowOff>
    </xdr:to>
    <xdr:sp macro="" textlink="">
      <xdr:nvSpPr>
        <xdr:cNvPr id="24733" name="正方形/長方形 42"/>
        <xdr:cNvSpPr>
          <a:spLocks noChangeArrowheads="1"/>
        </xdr:cNvSpPr>
      </xdr:nvSpPr>
      <xdr:spPr>
        <a:xfrm>
          <a:off x="6229350" y="8582025"/>
          <a:ext cx="342900" cy="124460"/>
        </a:xfrm>
        <a:prstGeom prst="rect">
          <a:avLst/>
        </a:prstGeom>
        <a:solidFill>
          <a:srgbClr val="FFFFFF"/>
        </a:solidFill>
        <a:ln>
          <a:noFill/>
        </a:ln>
      </xdr:spPr>
    </xdr:sp>
    <xdr:clientData/>
  </xdr:twoCellAnchor>
  <xdr:twoCellAnchor>
    <xdr:from xmlns:xdr="http://schemas.openxmlformats.org/drawingml/2006/spreadsheetDrawing">
      <xdr:col>17</xdr:col>
      <xdr:colOff>761365</xdr:colOff>
      <xdr:row>28</xdr:row>
      <xdr:rowOff>123190</xdr:rowOff>
    </xdr:from>
    <xdr:to xmlns:xdr="http://schemas.openxmlformats.org/drawingml/2006/spreadsheetDrawing">
      <xdr:col>18</xdr:col>
      <xdr:colOff>0</xdr:colOff>
      <xdr:row>28</xdr:row>
      <xdr:rowOff>238760</xdr:rowOff>
    </xdr:to>
    <xdr:sp macro="" textlink="">
      <xdr:nvSpPr>
        <xdr:cNvPr id="24734" name="正方形/長方形 43"/>
        <xdr:cNvSpPr>
          <a:spLocks noChangeArrowheads="1"/>
        </xdr:cNvSpPr>
      </xdr:nvSpPr>
      <xdr:spPr>
        <a:xfrm>
          <a:off x="6781165" y="8590915"/>
          <a:ext cx="191135" cy="115570"/>
        </a:xfrm>
        <a:prstGeom prst="rect">
          <a:avLst/>
        </a:prstGeom>
        <a:solidFill>
          <a:srgbClr val="FFFFFF"/>
        </a:solidFill>
        <a:ln>
          <a:noFill/>
        </a:ln>
      </xdr:spPr>
    </xdr:sp>
    <xdr:clientData/>
  </xdr:twoCellAnchor>
  <xdr:twoCellAnchor>
    <xdr:from xmlns:xdr="http://schemas.openxmlformats.org/drawingml/2006/spreadsheetDrawing">
      <xdr:col>15</xdr:col>
      <xdr:colOff>810260</xdr:colOff>
      <xdr:row>23</xdr:row>
      <xdr:rowOff>142875</xdr:rowOff>
    </xdr:from>
    <xdr:to xmlns:xdr="http://schemas.openxmlformats.org/drawingml/2006/spreadsheetDrawing">
      <xdr:col>16</xdr:col>
      <xdr:colOff>38100</xdr:colOff>
      <xdr:row>23</xdr:row>
      <xdr:rowOff>257175</xdr:rowOff>
    </xdr:to>
    <xdr:sp macro="" textlink="">
      <xdr:nvSpPr>
        <xdr:cNvPr id="24735" name="正方形/長方形 44"/>
        <xdr:cNvSpPr>
          <a:spLocks noChangeArrowheads="1"/>
        </xdr:cNvSpPr>
      </xdr:nvSpPr>
      <xdr:spPr>
        <a:xfrm>
          <a:off x="4877435" y="7134225"/>
          <a:ext cx="180340" cy="114300"/>
        </a:xfrm>
        <a:prstGeom prst="rect">
          <a:avLst/>
        </a:prstGeom>
        <a:solidFill>
          <a:srgbClr val="FFFFFF"/>
        </a:solidFill>
        <a:ln>
          <a:noFill/>
        </a:ln>
      </xdr:spPr>
    </xdr:sp>
    <xdr:clientData/>
  </xdr:twoCellAnchor>
  <xdr:twoCellAnchor>
    <xdr:from xmlns:xdr="http://schemas.openxmlformats.org/drawingml/2006/spreadsheetDrawing">
      <xdr:col>18</xdr:col>
      <xdr:colOff>95250</xdr:colOff>
      <xdr:row>28</xdr:row>
      <xdr:rowOff>123190</xdr:rowOff>
    </xdr:from>
    <xdr:to xmlns:xdr="http://schemas.openxmlformats.org/drawingml/2006/spreadsheetDrawing">
      <xdr:col>19</xdr:col>
      <xdr:colOff>57150</xdr:colOff>
      <xdr:row>28</xdr:row>
      <xdr:rowOff>229235</xdr:rowOff>
    </xdr:to>
    <xdr:sp macro="" textlink="">
      <xdr:nvSpPr>
        <xdr:cNvPr id="24736" name="正方形/長方形 46"/>
        <xdr:cNvSpPr>
          <a:spLocks noChangeArrowheads="1"/>
        </xdr:cNvSpPr>
      </xdr:nvSpPr>
      <xdr:spPr>
        <a:xfrm>
          <a:off x="7067550" y="8590915"/>
          <a:ext cx="171450" cy="106045"/>
        </a:xfrm>
        <a:prstGeom prst="rect">
          <a:avLst/>
        </a:prstGeom>
        <a:solidFill>
          <a:srgbClr val="FFFFFF"/>
        </a:solidFill>
        <a:ln>
          <a:noFill/>
        </a:ln>
      </xdr:spPr>
    </xdr:sp>
    <xdr:clientData/>
  </xdr:twoCellAnchor>
  <xdr:twoCellAnchor>
    <xdr:from xmlns:xdr="http://schemas.openxmlformats.org/drawingml/2006/spreadsheetDrawing">
      <xdr:col>17</xdr:col>
      <xdr:colOff>676275</xdr:colOff>
      <xdr:row>32</xdr:row>
      <xdr:rowOff>9525</xdr:rowOff>
    </xdr:from>
    <xdr:to xmlns:xdr="http://schemas.openxmlformats.org/drawingml/2006/spreadsheetDrawing">
      <xdr:col>17</xdr:col>
      <xdr:colOff>857250</xdr:colOff>
      <xdr:row>32</xdr:row>
      <xdr:rowOff>123190</xdr:rowOff>
    </xdr:to>
    <xdr:sp macro="" textlink="">
      <xdr:nvSpPr>
        <xdr:cNvPr id="24737" name="正方形/長方形 37"/>
        <xdr:cNvSpPr>
          <a:spLocks noChangeArrowheads="1"/>
        </xdr:cNvSpPr>
      </xdr:nvSpPr>
      <xdr:spPr>
        <a:xfrm>
          <a:off x="6696075" y="9544050"/>
          <a:ext cx="180975" cy="113665"/>
        </a:xfrm>
        <a:prstGeom prst="rect">
          <a:avLst/>
        </a:prstGeom>
        <a:solidFill>
          <a:srgbClr val="FFFFFF"/>
        </a:solidFill>
        <a:ln>
          <a:noFill/>
        </a:ln>
      </xdr:spPr>
    </xdr:sp>
    <xdr:clientData/>
  </xdr:twoCellAnchor>
  <xdr:twoCellAnchor>
    <xdr:from xmlns:xdr="http://schemas.openxmlformats.org/drawingml/2006/spreadsheetDrawing">
      <xdr:col>20</xdr:col>
      <xdr:colOff>38100</xdr:colOff>
      <xdr:row>25</xdr:row>
      <xdr:rowOff>190500</xdr:rowOff>
    </xdr:from>
    <xdr:to xmlns:xdr="http://schemas.openxmlformats.org/drawingml/2006/spreadsheetDrawing">
      <xdr:col>22</xdr:col>
      <xdr:colOff>152400</xdr:colOff>
      <xdr:row>26</xdr:row>
      <xdr:rowOff>171450</xdr:rowOff>
    </xdr:to>
    <xdr:sp macro="" textlink="">
      <xdr:nvSpPr>
        <xdr:cNvPr id="24738" name="正方形/長方形 38"/>
        <xdr:cNvSpPr>
          <a:spLocks noChangeArrowheads="1"/>
        </xdr:cNvSpPr>
      </xdr:nvSpPr>
      <xdr:spPr>
        <a:xfrm>
          <a:off x="7429500" y="7858125"/>
          <a:ext cx="533400" cy="247650"/>
        </a:xfrm>
        <a:prstGeom prst="rect">
          <a:avLst/>
        </a:prstGeom>
        <a:solidFill>
          <a:srgbClr val="FFFFFF"/>
        </a:solidFill>
        <a:ln>
          <a:noFill/>
        </a:ln>
      </xdr:spPr>
    </xdr:sp>
    <xdr:clientData/>
  </xdr:twoCellAnchor>
  <xdr:twoCellAnchor>
    <xdr:from xmlns:xdr="http://schemas.openxmlformats.org/drawingml/2006/spreadsheetDrawing">
      <xdr:col>19</xdr:col>
      <xdr:colOff>180975</xdr:colOff>
      <xdr:row>25</xdr:row>
      <xdr:rowOff>143510</xdr:rowOff>
    </xdr:from>
    <xdr:to xmlns:xdr="http://schemas.openxmlformats.org/drawingml/2006/spreadsheetDrawing">
      <xdr:col>24</xdr:col>
      <xdr:colOff>47625</xdr:colOff>
      <xdr:row>27</xdr:row>
      <xdr:rowOff>114300</xdr:rowOff>
    </xdr:to>
    <xdr:sp macro="" textlink="">
      <xdr:nvSpPr>
        <xdr:cNvPr id="24739" name="テキスト ボックス 1"/>
        <xdr:cNvSpPr txBox="1">
          <a:spLocks noChangeArrowheads="1"/>
        </xdr:cNvSpPr>
      </xdr:nvSpPr>
      <xdr:spPr>
        <a:xfrm>
          <a:off x="7362825" y="7811135"/>
          <a:ext cx="914400" cy="50419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50,000</a:t>
          </a:r>
        </a:p>
        <a:p>
          <a:pPr algn="l" rtl="0">
            <a:defRPr sz="1000"/>
          </a:pPr>
          <a:r>
            <a:rPr lang="ja-JP" altLang="en-US" sz="1100" b="0" i="0" u="none" strike="noStrike" baseline="0">
              <a:solidFill>
                <a:srgbClr val="000000"/>
              </a:solidFill>
              <a:latin typeface="Calibri"/>
            </a:rPr>
            <a:t>5</a:t>
          </a:r>
          <a:r>
            <a:rPr lang="ja-JP" altLang="en-US" sz="1000" b="0" i="0" u="none" strike="noStrike" baseline="0">
              <a:solidFill>
                <a:srgbClr val="000000"/>
              </a:solidFill>
              <a:latin typeface="ＭＳ 明朝"/>
              <a:ea typeface="ＭＳ 明朝"/>
            </a:rPr>
            <a:t>00,000</a:t>
          </a:r>
          <a:endParaRPr lang="ja-JP" altLang="en-US"/>
        </a:p>
      </xdr:txBody>
    </xdr:sp>
    <xdr:clientData/>
  </xdr:twoCellAnchor>
  <xdr:twoCellAnchor>
    <xdr:from xmlns:xdr="http://schemas.openxmlformats.org/drawingml/2006/spreadsheetDrawing">
      <xdr:col>73</xdr:col>
      <xdr:colOff>533400</xdr:colOff>
      <xdr:row>22</xdr:row>
      <xdr:rowOff>0</xdr:rowOff>
    </xdr:from>
    <xdr:to xmlns:xdr="http://schemas.openxmlformats.org/drawingml/2006/spreadsheetDrawing">
      <xdr:col>74</xdr:col>
      <xdr:colOff>400050</xdr:colOff>
      <xdr:row>23</xdr:row>
      <xdr:rowOff>0</xdr:rowOff>
    </xdr:to>
    <xdr:sp macro="" textlink="" fLocksText="0">
      <xdr:nvSpPr>
        <xdr:cNvPr id="24741" name="正方形/長方形 47"/>
        <xdr:cNvSpPr>
          <a:spLocks noChangeArrowheads="1"/>
        </xdr:cNvSpPr>
      </xdr:nvSpPr>
      <xdr:spPr>
        <a:xfrm>
          <a:off x="22174200" y="6724650"/>
          <a:ext cx="428625" cy="26670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twoCellAnchor>
    <xdr:from xmlns:xdr="http://schemas.openxmlformats.org/drawingml/2006/spreadsheetDrawing">
      <xdr:col>71</xdr:col>
      <xdr:colOff>647700</xdr:colOff>
      <xdr:row>52</xdr:row>
      <xdr:rowOff>38735</xdr:rowOff>
    </xdr:from>
    <xdr:to xmlns:xdr="http://schemas.openxmlformats.org/drawingml/2006/spreadsheetDrawing">
      <xdr:col>72</xdr:col>
      <xdr:colOff>542925</xdr:colOff>
      <xdr:row>52</xdr:row>
      <xdr:rowOff>343535</xdr:rowOff>
    </xdr:to>
    <xdr:sp macro="" textlink="" fLocksText="0">
      <xdr:nvSpPr>
        <xdr:cNvPr id="24742" name="正方形/長方形 48"/>
        <xdr:cNvSpPr>
          <a:spLocks noChangeArrowheads="1"/>
        </xdr:cNvSpPr>
      </xdr:nvSpPr>
      <xdr:spPr>
        <a:xfrm>
          <a:off x="21050250" y="15534005"/>
          <a:ext cx="571500" cy="30480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twoCellAnchor>
    <xdr:from xmlns:xdr="http://schemas.openxmlformats.org/drawingml/2006/spreadsheetDrawing">
      <xdr:col>10</xdr:col>
      <xdr:colOff>247650</xdr:colOff>
      <xdr:row>52</xdr:row>
      <xdr:rowOff>19685</xdr:rowOff>
    </xdr:from>
    <xdr:to xmlns:xdr="http://schemas.openxmlformats.org/drawingml/2006/spreadsheetDrawing">
      <xdr:col>11</xdr:col>
      <xdr:colOff>276225</xdr:colOff>
      <xdr:row>52</xdr:row>
      <xdr:rowOff>343535</xdr:rowOff>
    </xdr:to>
    <xdr:sp macro="" textlink="" fLocksText="0">
      <xdr:nvSpPr>
        <xdr:cNvPr id="38" name="正方形/長方形 2"/>
        <xdr:cNvSpPr>
          <a:spLocks noChangeArrowheads="1"/>
        </xdr:cNvSpPr>
      </xdr:nvSpPr>
      <xdr:spPr>
        <a:xfrm>
          <a:off x="2981325" y="15514955"/>
          <a:ext cx="285750" cy="32385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twoCellAnchor>
    <xdr:from xmlns:xdr="http://schemas.openxmlformats.org/drawingml/2006/spreadsheetDrawing">
      <xdr:col>10</xdr:col>
      <xdr:colOff>247650</xdr:colOff>
      <xdr:row>52</xdr:row>
      <xdr:rowOff>19685</xdr:rowOff>
    </xdr:from>
    <xdr:to xmlns:xdr="http://schemas.openxmlformats.org/drawingml/2006/spreadsheetDrawing">
      <xdr:col>11</xdr:col>
      <xdr:colOff>276225</xdr:colOff>
      <xdr:row>52</xdr:row>
      <xdr:rowOff>343535</xdr:rowOff>
    </xdr:to>
    <xdr:sp macro="" textlink="" fLocksText="0">
      <xdr:nvSpPr>
        <xdr:cNvPr id="39" name="正方形/長方形 2"/>
        <xdr:cNvSpPr>
          <a:spLocks noChangeArrowheads="1"/>
        </xdr:cNvSpPr>
      </xdr:nvSpPr>
      <xdr:spPr>
        <a:xfrm>
          <a:off x="2981325" y="15514955"/>
          <a:ext cx="285750" cy="32385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twoCellAnchor>
    <xdr:from xmlns:xdr="http://schemas.openxmlformats.org/drawingml/2006/spreadsheetDrawing">
      <xdr:col>6</xdr:col>
      <xdr:colOff>247650</xdr:colOff>
      <xdr:row>52</xdr:row>
      <xdr:rowOff>19685</xdr:rowOff>
    </xdr:from>
    <xdr:to xmlns:xdr="http://schemas.openxmlformats.org/drawingml/2006/spreadsheetDrawing">
      <xdr:col>7</xdr:col>
      <xdr:colOff>257175</xdr:colOff>
      <xdr:row>52</xdr:row>
      <xdr:rowOff>343535</xdr:rowOff>
    </xdr:to>
    <xdr:sp macro="" textlink="" fLocksText="0">
      <xdr:nvSpPr>
        <xdr:cNvPr id="40" name="正方形/長方形 2"/>
        <xdr:cNvSpPr>
          <a:spLocks noChangeArrowheads="1"/>
        </xdr:cNvSpPr>
      </xdr:nvSpPr>
      <xdr:spPr>
        <a:xfrm>
          <a:off x="1895475" y="15514955"/>
          <a:ext cx="266700" cy="323850"/>
        </a:xfrm>
        <a:prstGeom prst="rect">
          <a:avLst/>
        </a:prstGeom>
        <a:noFill/>
        <a:ln>
          <a:noFill/>
        </a:ln>
      </xdr:spPr>
      <xdr:txBody>
        <a:bodyPr vertOverflow="clip" horzOverflow="overflow" wrap="square" lIns="74295" tIns="8890" rIns="74295" bIns="8890" anchor="t" upright="1"/>
        <a:lstStyle/>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15</xdr:col>
      <xdr:colOff>819150</xdr:colOff>
      <xdr:row>23</xdr:row>
      <xdr:rowOff>133350</xdr:rowOff>
    </xdr:from>
    <xdr:to xmlns:xdr="http://schemas.openxmlformats.org/drawingml/2006/spreadsheetDrawing">
      <xdr:col>24</xdr:col>
      <xdr:colOff>200025</xdr:colOff>
      <xdr:row>39</xdr:row>
      <xdr:rowOff>302895</xdr:rowOff>
    </xdr:to>
    <xdr:pic macro="">
      <xdr:nvPicPr>
        <xdr:cNvPr id="32412" name="図 1"/>
        <xdr:cNvPicPr>
          <a:picLocks noChangeAspect="1" noChangeArrowheads="1"/>
        </xdr:cNvPicPr>
      </xdr:nvPicPr>
      <xdr:blipFill>
        <a:blip xmlns:r="http://schemas.openxmlformats.org/officeDocument/2006/relationships" r:embed="rId1"/>
        <a:srcRect b="10687"/>
        <a:stretch>
          <a:fillRect/>
        </a:stretch>
      </xdr:blipFill>
      <xdr:spPr>
        <a:xfrm>
          <a:off x="4886325" y="7124700"/>
          <a:ext cx="3543300" cy="4579620"/>
        </a:xfrm>
        <a:prstGeom prst="rect">
          <a:avLst/>
        </a:prstGeom>
        <a:noFill/>
        <a:ln>
          <a:noFill/>
        </a:ln>
      </xdr:spPr>
    </xdr:pic>
    <xdr:clientData/>
  </xdr:twoCellAnchor>
  <xdr:twoCellAnchor>
    <xdr:from xmlns:xdr="http://schemas.openxmlformats.org/drawingml/2006/spreadsheetDrawing">
      <xdr:col>16</xdr:col>
      <xdr:colOff>124460</xdr:colOff>
      <xdr:row>1</xdr:row>
      <xdr:rowOff>9525</xdr:rowOff>
    </xdr:from>
    <xdr:to xmlns:xdr="http://schemas.openxmlformats.org/drawingml/2006/spreadsheetDrawing">
      <xdr:col>62</xdr:col>
      <xdr:colOff>76200</xdr:colOff>
      <xdr:row>3</xdr:row>
      <xdr:rowOff>123190</xdr:rowOff>
    </xdr:to>
    <xdr:sp macro="" textlink="" fLocksText="0">
      <xdr:nvSpPr>
        <xdr:cNvPr id="3" name="AutoShape 1"/>
        <xdr:cNvSpPr>
          <a:spLocks noChangeArrowheads="1"/>
        </xdr:cNvSpPr>
      </xdr:nvSpPr>
      <xdr:spPr>
        <a:xfrm>
          <a:off x="5144135" y="276225"/>
          <a:ext cx="11781790" cy="608965"/>
        </a:xfrm>
        <a:prstGeom prst="roundRect">
          <a:avLst>
            <a:gd name="adj" fmla="val 16667"/>
          </a:avLst>
        </a:prstGeom>
        <a:solidFill>
          <a:srgbClr val="FFFFFF"/>
        </a:solidFill>
        <a:ln w="9525">
          <a:solidFill>
            <a:srgbClr val="000000"/>
          </a:solidFill>
          <a:prstDash val="dash"/>
          <a:round/>
          <a:headEnd/>
          <a:tailEnd/>
        </a:ln>
      </xdr:spPr>
      <xdr:txBody>
        <a:bodyPr vertOverflow="clip" horzOverflow="overflow" wrap="square" lIns="74295" tIns="8890" rIns="74295" bIns="8890" anchor="ctr" upright="1"/>
        <a:lstStyle/>
        <a:p>
          <a:pPr algn="ctr" rtl="0">
            <a:defRPr sz="1000"/>
          </a:pPr>
          <a:r>
            <a:rPr lang="ja-JP" altLang="en-US" sz="3200" b="1" i="0" u="none" strike="noStrike" baseline="0">
              <a:solidFill>
                <a:srgbClr val="000000"/>
              </a:solidFill>
              <a:latin typeface="HG丸ｺﾞｼｯｸM-PRO"/>
              <a:ea typeface="HG丸ｺﾞｼｯｸM-PRO"/>
            </a:rPr>
            <a:t>令和６年分　管理表　（肉用牛　免税所得用）</a:t>
          </a:r>
          <a:endParaRPr lang="ja-JP" altLang="en-US"/>
        </a:p>
      </xdr:txBody>
    </xdr:sp>
    <xdr:clientData/>
  </xdr:twoCellAnchor>
  <xdr:twoCellAnchor>
    <xdr:from xmlns:xdr="http://schemas.openxmlformats.org/drawingml/2006/spreadsheetDrawing">
      <xdr:col>0</xdr:col>
      <xdr:colOff>47625</xdr:colOff>
      <xdr:row>35</xdr:row>
      <xdr:rowOff>27940</xdr:rowOff>
    </xdr:from>
    <xdr:to xmlns:xdr="http://schemas.openxmlformats.org/drawingml/2006/spreadsheetDrawing">
      <xdr:col>15</xdr:col>
      <xdr:colOff>810260</xdr:colOff>
      <xdr:row>38</xdr:row>
      <xdr:rowOff>229235</xdr:rowOff>
    </xdr:to>
    <xdr:sp macro="" textlink="" fLocksText="0">
      <xdr:nvSpPr>
        <xdr:cNvPr id="4" name="AutoShape 2"/>
        <xdr:cNvSpPr>
          <a:spLocks noChangeArrowheads="1"/>
        </xdr:cNvSpPr>
      </xdr:nvSpPr>
      <xdr:spPr>
        <a:xfrm>
          <a:off x="47625" y="10362565"/>
          <a:ext cx="4829810" cy="100139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36576" tIns="22860" rIns="0" bIns="22860" anchor="ctr" upright="1"/>
        <a:lstStyle/>
        <a:p>
          <a:pPr algn="ctr" rtl="0">
            <a:lnSpc>
              <a:spcPts val="2100"/>
            </a:lnSpc>
            <a:defRPr sz="1000"/>
          </a:pPr>
          <a:r>
            <a:rPr lang="ja-JP" altLang="en-US" sz="1800" b="1" i="0" u="none" strike="noStrike" baseline="0">
              <a:solidFill>
                <a:srgbClr val="000000"/>
              </a:solidFill>
              <a:latin typeface="HG丸ｺﾞｼｯｸM-PRO"/>
              <a:ea typeface="HG丸ｺﾞｼｯｸM-PRO"/>
            </a:rPr>
            <a:t>将来売却する育成中の子牛に係る経費は</a:t>
          </a:r>
        </a:p>
        <a:p>
          <a:pPr algn="ctr" rtl="0">
            <a:lnSpc>
              <a:spcPts val="2000"/>
            </a:lnSpc>
            <a:defRPr sz="1000"/>
          </a:pPr>
          <a:r>
            <a:rPr lang="ja-JP" altLang="en-US" sz="1800" b="1" i="0" u="none" strike="noStrike" baseline="0">
              <a:solidFill>
                <a:srgbClr val="000000"/>
              </a:solidFill>
              <a:latin typeface="HG丸ｺﾞｼｯｸM-PRO"/>
              <a:ea typeface="HG丸ｺﾞｼｯｸM-PRO"/>
            </a:rPr>
            <a:t>その子牛を売る年までとっておきます。</a:t>
          </a:r>
          <a:endParaRPr lang="ja-JP" altLang="en-US"/>
        </a:p>
      </xdr:txBody>
    </xdr:sp>
    <xdr:clientData/>
  </xdr:twoCellAnchor>
  <xdr:twoCellAnchor>
    <xdr:from xmlns:xdr="http://schemas.openxmlformats.org/drawingml/2006/spreadsheetDrawing">
      <xdr:col>12</xdr:col>
      <xdr:colOff>276225</xdr:colOff>
      <xdr:row>22</xdr:row>
      <xdr:rowOff>37465</xdr:rowOff>
    </xdr:from>
    <xdr:to xmlns:xdr="http://schemas.openxmlformats.org/drawingml/2006/spreadsheetDrawing">
      <xdr:col>14</xdr:col>
      <xdr:colOff>152400</xdr:colOff>
      <xdr:row>26</xdr:row>
      <xdr:rowOff>161925</xdr:rowOff>
    </xdr:to>
    <xdr:sp macro="" textlink="">
      <xdr:nvSpPr>
        <xdr:cNvPr id="32415" name="Freeform 3"/>
        <xdr:cNvSpPr/>
      </xdr:nvSpPr>
      <xdr:spPr>
        <a:xfrm rot="10958629" flipH="1">
          <a:off x="3543300" y="6762115"/>
          <a:ext cx="390525" cy="1334135"/>
        </a:xfrm>
        <a:custGeom>
          <a:avLst/>
          <a:gdLst>
            <a:gd name="T0" fmla="*/ 0 w 125"/>
            <a:gd name="T1" fmla="*/ 2147483520 h 89"/>
            <a:gd name="T2" fmla="*/ 2147483520 w 125"/>
            <a:gd name="T3" fmla="*/ 2147483520 h 89"/>
            <a:gd name="T4" fmla="*/ 2147483520 w 125"/>
            <a:gd name="T5" fmla="*/ 2147483520 h 89"/>
            <a:gd name="T6" fmla="*/ 0 60000 65536"/>
            <a:gd name="T7" fmla="*/ 0 60000 65536"/>
            <a:gd name="T8" fmla="*/ 0 60000 65536"/>
            <a:gd name="T9" fmla="*/ 0 w 125"/>
            <a:gd name="T10" fmla="*/ 0 h 89"/>
            <a:gd name="T11" fmla="*/ 125 w 125"/>
            <a:gd name="T12" fmla="*/ 89 h 89"/>
          </a:gdLst>
          <a:ahLst/>
          <a:cxnLst>
            <a:cxn ang="T6">
              <a:pos x="T0" y="T1"/>
            </a:cxn>
            <a:cxn ang="T7">
              <a:pos x="T2" y="T3"/>
            </a:cxn>
            <a:cxn ang="T8">
              <a:pos x="T4" y="T5"/>
            </a:cxn>
          </a:cxnLst>
          <a:rect l="T9" t="T10" r="T11" b="T12"/>
          <a:pathLst>
            <a:path w="125" h="89">
              <a:moveTo>
                <a:pt x="0" y="1"/>
              </a:moveTo>
              <a:cubicBezTo>
                <a:pt x="33" y="0"/>
                <a:pt x="67" y="0"/>
                <a:pt x="88" y="15"/>
              </a:cubicBezTo>
              <a:cubicBezTo>
                <a:pt x="109" y="30"/>
                <a:pt x="117" y="59"/>
                <a:pt x="125" y="89"/>
              </a:cubicBezTo>
            </a:path>
          </a:pathLst>
        </a:custGeom>
        <a:noFill/>
        <a:ln w="25400" cap="flat" cmpd="sng">
          <a:solidFill>
            <a:srgbClr val="000000"/>
          </a:solidFill>
          <a:prstDash val="sysDash"/>
          <a:round/>
          <a:headEnd type="none" w="med" len="med"/>
          <a:tailEnd type="arrow" w="lg" len="lg"/>
        </a:ln>
      </xdr:spPr>
    </xdr:sp>
    <xdr:clientData/>
  </xdr:twoCellAnchor>
  <xdr:twoCellAnchor>
    <xdr:from xmlns:xdr="http://schemas.openxmlformats.org/drawingml/2006/spreadsheetDrawing">
      <xdr:col>16</xdr:col>
      <xdr:colOff>295275</xdr:colOff>
      <xdr:row>22</xdr:row>
      <xdr:rowOff>76200</xdr:rowOff>
    </xdr:from>
    <xdr:to xmlns:xdr="http://schemas.openxmlformats.org/drawingml/2006/spreadsheetDrawing">
      <xdr:col>24</xdr:col>
      <xdr:colOff>47625</xdr:colOff>
      <xdr:row>23</xdr:row>
      <xdr:rowOff>257175</xdr:rowOff>
    </xdr:to>
    <xdr:sp macro="" textlink="" fLocksText="0">
      <xdr:nvSpPr>
        <xdr:cNvPr id="6" name="WordArt 12"/>
        <xdr:cNvSpPr>
          <a:spLocks noChangeArrowheads="1" noChangeShapeType="1"/>
        </xdr:cNvSpPr>
      </xdr:nvSpPr>
      <xdr:spPr>
        <a:xfrm>
          <a:off x="5314950" y="6800850"/>
          <a:ext cx="2962275" cy="447675"/>
        </a:xfrm>
        <a:prstGeom prst="rect">
          <a:avLst/>
        </a:prstGeom>
        <a:noFill/>
        <a:ln>
          <a:noFill/>
        </a:ln>
      </xdr:spPr>
      <xdr:txBody>
        <a:bodyPr vertOverflow="clip" horzOverflow="overflow" wrap="square" lIns="64008" tIns="27432" rIns="64008" bIns="0" anchor="t" upright="1"/>
        <a:lstStyle/>
        <a:p>
          <a:pPr algn="ctr" rtl="0">
            <a:defRPr sz="1000"/>
          </a:pPr>
          <a:r>
            <a:rPr lang="ja-JP" altLang="en-US" sz="2200" b="1" i="0" u="none" strike="noStrike" baseline="0">
              <a:solidFill>
                <a:srgbClr val="000000"/>
              </a:solidFill>
              <a:latin typeface="HG丸ｺﾞｼｯｸM-PRO"/>
              <a:ea typeface="HG丸ｺﾞｼｯｸM-PRO"/>
            </a:rPr>
            <a:t>売却証明書（見本）</a:t>
          </a:r>
          <a:endParaRPr lang="ja-JP" altLang="en-US"/>
        </a:p>
      </xdr:txBody>
    </xdr:sp>
    <xdr:clientData/>
  </xdr:twoCellAnchor>
  <xdr:twoCellAnchor>
    <xdr:from xmlns:xdr="http://schemas.openxmlformats.org/drawingml/2006/spreadsheetDrawing">
      <xdr:col>18</xdr:col>
      <xdr:colOff>114300</xdr:colOff>
      <xdr:row>25</xdr:row>
      <xdr:rowOff>114300</xdr:rowOff>
    </xdr:from>
    <xdr:to xmlns:xdr="http://schemas.openxmlformats.org/drawingml/2006/spreadsheetDrawing">
      <xdr:col>23</xdr:col>
      <xdr:colOff>76200</xdr:colOff>
      <xdr:row>26</xdr:row>
      <xdr:rowOff>171450</xdr:rowOff>
    </xdr:to>
    <xdr:sp macro="" textlink="">
      <xdr:nvSpPr>
        <xdr:cNvPr id="32417" name="Rectangle 13"/>
        <xdr:cNvSpPr>
          <a:spLocks noChangeArrowheads="1"/>
        </xdr:cNvSpPr>
      </xdr:nvSpPr>
      <xdr:spPr>
        <a:xfrm>
          <a:off x="7086600" y="7781925"/>
          <a:ext cx="1009650" cy="323850"/>
        </a:xfrm>
        <a:prstGeom prst="rect">
          <a:avLst/>
        </a:prstGeom>
        <a:noFill/>
        <a:ln w="28575">
          <a:solidFill>
            <a:srgbClr val="000000"/>
          </a:solidFill>
          <a:prstDash val="sysDot"/>
          <a:miter lim="800000"/>
          <a:headEnd/>
          <a:tailEnd/>
        </a:ln>
      </xdr:spPr>
    </xdr:sp>
    <xdr:clientData/>
  </xdr:twoCellAnchor>
  <xdr:twoCellAnchor>
    <xdr:from xmlns:xdr="http://schemas.openxmlformats.org/drawingml/2006/spreadsheetDrawing">
      <xdr:col>23</xdr:col>
      <xdr:colOff>19050</xdr:colOff>
      <xdr:row>25</xdr:row>
      <xdr:rowOff>152400</xdr:rowOff>
    </xdr:from>
    <xdr:to xmlns:xdr="http://schemas.openxmlformats.org/drawingml/2006/spreadsheetDrawing">
      <xdr:col>25</xdr:col>
      <xdr:colOff>76200</xdr:colOff>
      <xdr:row>26</xdr:row>
      <xdr:rowOff>104775</xdr:rowOff>
    </xdr:to>
    <xdr:sp macro="" textlink="">
      <xdr:nvSpPr>
        <xdr:cNvPr id="32418" name="Freeform 14"/>
        <xdr:cNvSpPr/>
      </xdr:nvSpPr>
      <xdr:spPr>
        <a:xfrm flipH="1" flipV="1">
          <a:off x="8039100" y="7820025"/>
          <a:ext cx="476250" cy="219075"/>
        </a:xfrm>
        <a:custGeom>
          <a:avLst/>
          <a:gdLst>
            <a:gd name="T0" fmla="*/ 0 w 146"/>
            <a:gd name="T1" fmla="*/ 2147483520 h 67"/>
            <a:gd name="T2" fmla="*/ 2147483520 w 146"/>
            <a:gd name="T3" fmla="*/ 2147483520 h 67"/>
            <a:gd name="T4" fmla="*/ 2147483520 w 146"/>
            <a:gd name="T5" fmla="*/ 2147483520 h 67"/>
            <a:gd name="T6" fmla="*/ 0 60000 65536"/>
            <a:gd name="T7" fmla="*/ 0 60000 65536"/>
            <a:gd name="T8" fmla="*/ 0 60000 65536"/>
            <a:gd name="T9" fmla="*/ 0 w 146"/>
            <a:gd name="T10" fmla="*/ 0 h 67"/>
            <a:gd name="T11" fmla="*/ 146 w 146"/>
            <a:gd name="T12" fmla="*/ 67 h 67"/>
          </a:gdLst>
          <a:ahLst/>
          <a:cxnLst>
            <a:cxn ang="T6">
              <a:pos x="T0" y="T1"/>
            </a:cxn>
            <a:cxn ang="T7">
              <a:pos x="T2" y="T3"/>
            </a:cxn>
            <a:cxn ang="T8">
              <a:pos x="T4" y="T5"/>
            </a:cxn>
          </a:cxnLst>
          <a:rect l="T9" t="T10" r="T11" b="T12"/>
          <a:pathLst>
            <a:path w="146" h="67">
              <a:moveTo>
                <a:pt x="0" y="67"/>
              </a:moveTo>
              <a:cubicBezTo>
                <a:pt x="33" y="44"/>
                <a:pt x="66" y="22"/>
                <a:pt x="90" y="11"/>
              </a:cubicBezTo>
              <a:cubicBezTo>
                <a:pt x="114" y="0"/>
                <a:pt x="130" y="0"/>
                <a:pt x="146" y="1"/>
              </a:cubicBezTo>
            </a:path>
          </a:pathLst>
        </a:custGeom>
        <a:noFill/>
        <a:ln w="9525" cap="flat" cmpd="sng">
          <a:solidFill>
            <a:srgbClr val="000000"/>
          </a:solidFill>
          <a:prstDash val="solid"/>
          <a:round/>
          <a:headEnd type="none" w="med" len="med"/>
          <a:tailEnd type="stealth" w="lg" len="lg"/>
        </a:ln>
      </xdr:spPr>
    </xdr:sp>
    <xdr:clientData/>
  </xdr:twoCellAnchor>
  <xdr:twoCellAnchor>
    <xdr:from xmlns:xdr="http://schemas.openxmlformats.org/drawingml/2006/spreadsheetDrawing">
      <xdr:col>24</xdr:col>
      <xdr:colOff>57150</xdr:colOff>
      <xdr:row>25</xdr:row>
      <xdr:rowOff>95250</xdr:rowOff>
    </xdr:from>
    <xdr:to xmlns:xdr="http://schemas.openxmlformats.org/drawingml/2006/spreadsheetDrawing">
      <xdr:col>35</xdr:col>
      <xdr:colOff>161925</xdr:colOff>
      <xdr:row>26</xdr:row>
      <xdr:rowOff>143510</xdr:rowOff>
    </xdr:to>
    <xdr:sp macro="" textlink="" fLocksText="0">
      <xdr:nvSpPr>
        <xdr:cNvPr id="9" name="AutoShape 15"/>
        <xdr:cNvSpPr>
          <a:spLocks noChangeArrowheads="1"/>
        </xdr:cNvSpPr>
      </xdr:nvSpPr>
      <xdr:spPr>
        <a:xfrm>
          <a:off x="8286750" y="7762875"/>
          <a:ext cx="2619375" cy="314960"/>
        </a:xfrm>
        <a:prstGeom prst="roundRect">
          <a:avLst>
            <a:gd name="adj" fmla="val 16667"/>
          </a:avLst>
        </a:prstGeom>
        <a:solidFill>
          <a:srgbClr val="FFFFFF"/>
        </a:solidFill>
        <a:ln w="25400" cap="sq">
          <a:solidFill>
            <a:srgbClr val="969696"/>
          </a:solidFill>
          <a:prstDash val="sysDot"/>
          <a:round/>
          <a:headEnd/>
          <a:tailEnd/>
        </a:ln>
      </xdr:spPr>
      <xdr:txBody>
        <a:bodyPr vertOverflow="clip" horzOverflow="overflow" wrap="square" lIns="74295" tIns="8890" rIns="74295" bIns="8890" anchor="t" upright="1"/>
        <a:lstStyle/>
        <a:p>
          <a:pPr algn="ctr" rtl="0">
            <a:defRPr sz="1000"/>
          </a:pPr>
          <a:r>
            <a:rPr lang="ja-JP" altLang="en-US" sz="1400" b="1" i="0" u="none" strike="noStrike" baseline="0">
              <a:solidFill>
                <a:srgbClr val="000000"/>
              </a:solidFill>
              <a:latin typeface="HG丸ｺﾞｼｯｸM-PRO"/>
              <a:ea typeface="HG丸ｺﾞｼｯｸM-PRO"/>
            </a:rPr>
            <a:t>管理表に記載する販売価格</a:t>
          </a:r>
        </a:p>
        <a:p>
          <a:pPr algn="ctr" rtl="0">
            <a:defRPr sz="1000"/>
          </a:pPr>
          <a:endParaRPr lang="ja-JP" altLang="en-US"/>
        </a:p>
      </xdr:txBody>
    </xdr:sp>
    <xdr:clientData/>
  </xdr:twoCellAnchor>
  <xdr:twoCellAnchor>
    <xdr:from xmlns:xdr="http://schemas.openxmlformats.org/drawingml/2006/spreadsheetDrawing">
      <xdr:col>46</xdr:col>
      <xdr:colOff>47625</xdr:colOff>
      <xdr:row>27</xdr:row>
      <xdr:rowOff>76200</xdr:rowOff>
    </xdr:from>
    <xdr:to xmlns:xdr="http://schemas.openxmlformats.org/drawingml/2006/spreadsheetDrawing">
      <xdr:col>74</xdr:col>
      <xdr:colOff>85725</xdr:colOff>
      <xdr:row>35</xdr:row>
      <xdr:rowOff>200025</xdr:rowOff>
    </xdr:to>
    <xdr:sp macro="" textlink="">
      <xdr:nvSpPr>
        <xdr:cNvPr id="10" name="Text Box 166"/>
        <xdr:cNvSpPr txBox="1">
          <a:spLocks noChangeArrowheads="1"/>
        </xdr:cNvSpPr>
      </xdr:nvSpPr>
      <xdr:spPr>
        <a:xfrm>
          <a:off x="13277850" y="8277225"/>
          <a:ext cx="9010650" cy="2257425"/>
        </a:xfrm>
        <a:prstGeom prst="rect">
          <a:avLst/>
        </a:prstGeom>
        <a:solidFill>
          <a:srgbClr val="FFFFFF"/>
        </a:solidFill>
        <a:ln w="28575">
          <a:solidFill>
            <a:srgbClr val="000000"/>
          </a:solidFill>
          <a:miter lim="800000"/>
          <a:headEnd/>
          <a:tailEnd/>
        </a:ln>
      </xdr:spPr>
      <xdr:txBody>
        <a:bodyPr vertOverflow="clip" horzOverflow="overflow" wrap="square" lIns="45720" tIns="22860" rIns="0" bIns="22860" anchor="ctr" upright="1"/>
        <a:lstStyle/>
        <a:p>
          <a:pPr algn="l" rtl="0">
            <a:lnSpc>
              <a:spcPts val="1400"/>
            </a:lnSpc>
            <a:defRPr sz="1000"/>
          </a:pPr>
          <a:endParaRPr lang="ja-JP" altLang="en-US" sz="1800" b="1" i="0" u="none" strike="noStrike" baseline="0">
            <a:solidFill>
              <a:srgbClr val="000000"/>
            </a:solidFill>
            <a:latin typeface="HG丸ｺﾞｼｯｸM-PRO"/>
            <a:ea typeface="HG丸ｺﾞｼｯｸM-PRO"/>
          </a:endParaRPr>
        </a:p>
        <a:p>
          <a:pPr algn="l" rtl="0">
            <a:lnSpc>
              <a:spcPts val="1400"/>
            </a:lnSpc>
            <a:defRPr sz="1000"/>
          </a:pPr>
          <a:r>
            <a:rPr lang="ja-JP" altLang="en-US" sz="1800" b="1" i="0" u="none" strike="noStrike" baseline="0">
              <a:solidFill>
                <a:srgbClr val="000000"/>
              </a:solidFill>
              <a:latin typeface="HG丸ｺﾞｼｯｸM-PRO"/>
              <a:ea typeface="HG丸ｺﾞｼｯｸM-PRO"/>
            </a:rPr>
            <a:t>○親牛の耐用年数 ： 6年</a:t>
          </a:r>
        </a:p>
        <a:p>
          <a:pPr algn="l" rtl="0">
            <a:lnSpc>
              <a:spcPts val="1400"/>
            </a:lnSpc>
            <a:defRPr sz="1000"/>
          </a:pPr>
          <a:endParaRPr lang="ja-JP" altLang="en-US" sz="1800" b="1" i="0" u="none" strike="noStrike" baseline="0">
            <a:solidFill>
              <a:srgbClr val="000000"/>
            </a:solidFill>
            <a:latin typeface="HG丸ｺﾞｼｯｸM-PRO"/>
            <a:ea typeface="HG丸ｺﾞｼｯｸM-PRO"/>
          </a:endParaRPr>
        </a:p>
        <a:p>
          <a:pPr algn="l" rtl="0">
            <a:lnSpc>
              <a:spcPts val="1400"/>
            </a:lnSpc>
            <a:defRPr sz="1000"/>
          </a:pPr>
          <a:r>
            <a:rPr lang="ja-JP" altLang="en-US" sz="1800" b="1" i="0" u="none" strike="noStrike" baseline="0">
              <a:solidFill>
                <a:srgbClr val="000000"/>
              </a:solidFill>
              <a:latin typeface="HG丸ｺﾞｼｯｸM-PRO"/>
              <a:ea typeface="HG丸ｺﾞｼｯｸM-PRO"/>
            </a:rPr>
            <a:t>○親牛の減価償却の計算方法について</a:t>
          </a:r>
        </a:p>
        <a:p>
          <a:pPr algn="l" rtl="0">
            <a:lnSpc>
              <a:spcPts val="1100"/>
            </a:lnSpc>
            <a:defRPr sz="1000"/>
          </a:pPr>
          <a:r>
            <a:rPr lang="ja-JP" altLang="en-US" sz="1400" b="0" i="1" u="none" strike="noStrike" baseline="0">
              <a:solidFill>
                <a:srgbClr val="000000"/>
              </a:solidFill>
              <a:latin typeface="HG丸ｺﾞｼｯｸM-PRO"/>
              <a:ea typeface="HG丸ｺﾞｼｯｸM-PRO"/>
            </a:rPr>
            <a:t>　</a:t>
          </a:r>
          <a:r>
            <a:rPr lang="ja-JP" altLang="en-US" sz="1400" b="0" i="0" u="none" strike="noStrike" baseline="0">
              <a:solidFill>
                <a:srgbClr val="000000"/>
              </a:solidFill>
              <a:latin typeface="ＭＳ Ｐゴシック"/>
              <a:ea typeface="ＭＳ Ｐゴシック"/>
            </a:rPr>
            <a:t>　</a:t>
          </a:r>
        </a:p>
        <a:p>
          <a:pPr algn="l" rtl="0">
            <a:lnSpc>
              <a:spcPts val="1100"/>
            </a:lnSpc>
            <a:defRPr sz="1000"/>
          </a:pPr>
          <a:r>
            <a:rPr lang="ja-JP" altLang="en-US" sz="1400" b="0" i="0" u="none" strike="noStrike" baseline="0">
              <a:solidFill>
                <a:srgbClr val="000000"/>
              </a:solidFill>
              <a:latin typeface="ＭＳ Ｐゴシック"/>
              <a:ea typeface="ＭＳ Ｐゴシック"/>
            </a:rPr>
            <a:t>    　取得価格　×　新償却率（０．１６７）×　月数／１２　＝　その年の減価償却費の額</a:t>
          </a:r>
        </a:p>
        <a:p>
          <a:pPr algn="l" rtl="0">
            <a:lnSpc>
              <a:spcPts val="1500"/>
            </a:lnSpc>
            <a:defRPr sz="1000"/>
          </a:pPr>
          <a:r>
            <a:rPr lang="ja-JP" altLang="en-US" sz="1400" b="0" i="1" u="none" strike="noStrike" baseline="0">
              <a:solidFill>
                <a:srgbClr val="000000"/>
              </a:solidFill>
              <a:latin typeface="HG丸ｺﾞｼｯｸM-PRO"/>
              <a:ea typeface="HG丸ｺﾞｼｯｸM-PRO"/>
            </a:rPr>
            <a:t>　　</a:t>
          </a: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300"/>
            </a:lnSpc>
            <a:defRPr sz="1000"/>
          </a:pPr>
          <a:r>
            <a:rPr lang="ja-JP" altLang="en-US" sz="1400" b="0"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HG丸ｺﾞｼｯｸM-PRO"/>
              <a:ea typeface="HG丸ｺﾞｼｯｸM-PRO"/>
            </a:rPr>
            <a:t>（　減価償却資産となる親牛の償却が始まる月は原則「受胎を確認した月」とします。）</a:t>
          </a:r>
        </a:p>
        <a:p>
          <a:pPr algn="l" rtl="0">
            <a:lnSpc>
              <a:spcPts val="1500"/>
            </a:lnSpc>
            <a:defRPr sz="1000"/>
          </a:pPr>
          <a:endParaRPr lang="ja-JP" altLang="en-US" sz="1400" b="0" i="0" u="none" strike="noStrike" baseline="0">
            <a:solidFill>
              <a:srgbClr val="000000"/>
            </a:solidFill>
            <a:latin typeface="ＭＳ Ｐゴシック"/>
            <a:ea typeface="ＭＳ Ｐゴシック"/>
          </a:endParaRPr>
        </a:p>
        <a:p>
          <a:pPr algn="l" rtl="0">
            <a:lnSpc>
              <a:spcPts val="1300"/>
            </a:lnSpc>
            <a:defRPr sz="1000"/>
          </a:pPr>
          <a:endParaRPr lang="ja-JP" altLang="en-US" sz="1400" b="1" i="0" u="none" strike="noStrike" baseline="0">
            <a:solidFill>
              <a:srgbClr val="000000"/>
            </a:solidFill>
            <a:latin typeface="HG丸ｺﾞｼｯｸM-PRO"/>
            <a:ea typeface="HG丸ｺﾞｼｯｸM-PRO"/>
          </a:endParaRP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100"/>
            </a:lnSpc>
            <a:defRPr sz="1000"/>
          </a:pPr>
          <a:endParaRPr lang="ja-JP" altLang="en-US"/>
        </a:p>
      </xdr:txBody>
    </xdr:sp>
    <xdr:clientData/>
  </xdr:twoCellAnchor>
  <xdr:twoCellAnchor>
    <xdr:from xmlns:xdr="http://schemas.openxmlformats.org/drawingml/2006/spreadsheetDrawing">
      <xdr:col>3</xdr:col>
      <xdr:colOff>95250</xdr:colOff>
      <xdr:row>26</xdr:row>
      <xdr:rowOff>66675</xdr:rowOff>
    </xdr:from>
    <xdr:to xmlns:xdr="http://schemas.openxmlformats.org/drawingml/2006/spreadsheetDrawing">
      <xdr:col>15</xdr:col>
      <xdr:colOff>648335</xdr:colOff>
      <xdr:row>27</xdr:row>
      <xdr:rowOff>238760</xdr:rowOff>
    </xdr:to>
    <xdr:sp macro="" textlink="" fLocksText="0">
      <xdr:nvSpPr>
        <xdr:cNvPr id="11" name="角丸四角形 19"/>
        <xdr:cNvSpPr>
          <a:spLocks noChangeArrowheads="1"/>
        </xdr:cNvSpPr>
      </xdr:nvSpPr>
      <xdr:spPr>
        <a:xfrm>
          <a:off x="857250" y="8001000"/>
          <a:ext cx="3858260" cy="438785"/>
        </a:xfrm>
        <a:prstGeom prst="roundRect">
          <a:avLst>
            <a:gd name="adj" fmla="val 16667"/>
          </a:avLst>
        </a:prstGeom>
        <a:solidFill>
          <a:srgbClr val="FFFFFF"/>
        </a:solidFill>
        <a:ln w="12700" algn="ctr">
          <a:solidFill>
            <a:srgbClr val="000000"/>
          </a:solidFill>
          <a:miter lim="800000"/>
          <a:headEnd/>
          <a:tailEnd/>
        </a:ln>
      </xdr:spPr>
      <xdr:txBody>
        <a:bodyPr vertOverflow="clip" horzOverflow="overflow" wrap="square" lIns="54864" tIns="22860" rIns="54864" bIns="22860" anchor="ctr" upright="1"/>
        <a:lstStyle/>
        <a:p>
          <a:pPr algn="ctr" rtl="0">
            <a:defRPr sz="1000"/>
          </a:pPr>
          <a:r>
            <a:rPr lang="ja-JP" altLang="en-US" sz="1600" b="1" i="1" u="none" strike="noStrike" baseline="0">
              <a:solidFill>
                <a:srgbClr val="000000"/>
              </a:solidFill>
              <a:latin typeface="HG丸ｺﾞｼｯｸM-PRO"/>
              <a:ea typeface="HG丸ｺﾞｼｯｸM-PRO"/>
            </a:rPr>
            <a:t>売却証明書が必ず必要です！！</a:t>
          </a:r>
          <a:endParaRPr lang="ja-JP" altLang="en-US"/>
        </a:p>
      </xdr:txBody>
    </xdr:sp>
    <xdr:clientData/>
  </xdr:twoCellAnchor>
  <xdr:twoCellAnchor>
    <xdr:from xmlns:xdr="http://schemas.openxmlformats.org/drawingml/2006/spreadsheetDrawing">
      <xdr:col>16</xdr:col>
      <xdr:colOff>638175</xdr:colOff>
      <xdr:row>24</xdr:row>
      <xdr:rowOff>133985</xdr:rowOff>
    </xdr:from>
    <xdr:to xmlns:xdr="http://schemas.openxmlformats.org/drawingml/2006/spreadsheetDrawing">
      <xdr:col>17</xdr:col>
      <xdr:colOff>247650</xdr:colOff>
      <xdr:row>24</xdr:row>
      <xdr:rowOff>229235</xdr:rowOff>
    </xdr:to>
    <xdr:sp macro="" textlink="">
      <xdr:nvSpPr>
        <xdr:cNvPr id="12" name="正方形/長方形 11"/>
        <xdr:cNvSpPr>
          <a:spLocks noChangeArrowheads="1"/>
        </xdr:cNvSpPr>
      </xdr:nvSpPr>
      <xdr:spPr>
        <a:xfrm>
          <a:off x="5657850" y="7534910"/>
          <a:ext cx="609600" cy="95250"/>
        </a:xfrm>
        <a:prstGeom prst="rect">
          <a:avLst/>
        </a:prstGeom>
        <a:solidFill>
          <a:srgbClr val="FFFFFF"/>
        </a:solidFill>
        <a:ln>
          <a:noFill/>
        </a:ln>
      </xdr:spPr>
    </xdr:sp>
    <xdr:clientData/>
  </xdr:twoCellAnchor>
  <xdr:twoCellAnchor>
    <xdr:from xmlns:xdr="http://schemas.openxmlformats.org/drawingml/2006/spreadsheetDrawing">
      <xdr:col>16</xdr:col>
      <xdr:colOff>638175</xdr:colOff>
      <xdr:row>25</xdr:row>
      <xdr:rowOff>200025</xdr:rowOff>
    </xdr:from>
    <xdr:to xmlns:xdr="http://schemas.openxmlformats.org/drawingml/2006/spreadsheetDrawing">
      <xdr:col>17</xdr:col>
      <xdr:colOff>28575</xdr:colOff>
      <xdr:row>26</xdr:row>
      <xdr:rowOff>180975</xdr:rowOff>
    </xdr:to>
    <xdr:sp macro="" textlink="">
      <xdr:nvSpPr>
        <xdr:cNvPr id="13" name="正方形/長方形 12"/>
        <xdr:cNvSpPr>
          <a:spLocks noChangeArrowheads="1"/>
        </xdr:cNvSpPr>
      </xdr:nvSpPr>
      <xdr:spPr>
        <a:xfrm>
          <a:off x="5657850" y="7867650"/>
          <a:ext cx="390525" cy="247650"/>
        </a:xfrm>
        <a:prstGeom prst="rect">
          <a:avLst/>
        </a:prstGeom>
        <a:solidFill>
          <a:srgbClr val="FFFFFF"/>
        </a:solidFill>
        <a:ln>
          <a:noFill/>
        </a:ln>
      </xdr:spPr>
    </xdr:sp>
    <xdr:clientData/>
  </xdr:twoCellAnchor>
  <xdr:twoCellAnchor>
    <xdr:from xmlns:xdr="http://schemas.openxmlformats.org/drawingml/2006/spreadsheetDrawing">
      <xdr:col>17</xdr:col>
      <xdr:colOff>171450</xdr:colOff>
      <xdr:row>25</xdr:row>
      <xdr:rowOff>208915</xdr:rowOff>
    </xdr:from>
    <xdr:to xmlns:xdr="http://schemas.openxmlformats.org/drawingml/2006/spreadsheetDrawing">
      <xdr:col>17</xdr:col>
      <xdr:colOff>304165</xdr:colOff>
      <xdr:row>26</xdr:row>
      <xdr:rowOff>114300</xdr:rowOff>
    </xdr:to>
    <xdr:sp macro="" textlink="">
      <xdr:nvSpPr>
        <xdr:cNvPr id="14" name="正方形/長方形 13"/>
        <xdr:cNvSpPr>
          <a:spLocks noChangeArrowheads="1"/>
        </xdr:cNvSpPr>
      </xdr:nvSpPr>
      <xdr:spPr>
        <a:xfrm>
          <a:off x="6191250" y="7876540"/>
          <a:ext cx="132715" cy="172085"/>
        </a:xfrm>
        <a:prstGeom prst="rect">
          <a:avLst/>
        </a:prstGeom>
        <a:solidFill>
          <a:srgbClr val="FFFFFF"/>
        </a:solidFill>
        <a:ln>
          <a:noFill/>
        </a:ln>
      </xdr:spPr>
    </xdr:sp>
    <xdr:clientData/>
  </xdr:twoCellAnchor>
  <xdr:twoCellAnchor>
    <xdr:from xmlns:xdr="http://schemas.openxmlformats.org/drawingml/2006/spreadsheetDrawing">
      <xdr:col>17</xdr:col>
      <xdr:colOff>438785</xdr:colOff>
      <xdr:row>25</xdr:row>
      <xdr:rowOff>190500</xdr:rowOff>
    </xdr:from>
    <xdr:to xmlns:xdr="http://schemas.openxmlformats.org/drawingml/2006/spreadsheetDrawing">
      <xdr:col>17</xdr:col>
      <xdr:colOff>599440</xdr:colOff>
      <xdr:row>26</xdr:row>
      <xdr:rowOff>114300</xdr:rowOff>
    </xdr:to>
    <xdr:sp macro="" textlink="">
      <xdr:nvSpPr>
        <xdr:cNvPr id="15" name="正方形/長方形 14"/>
        <xdr:cNvSpPr>
          <a:spLocks noChangeArrowheads="1"/>
        </xdr:cNvSpPr>
      </xdr:nvSpPr>
      <xdr:spPr>
        <a:xfrm>
          <a:off x="6458585" y="7858125"/>
          <a:ext cx="160655" cy="190500"/>
        </a:xfrm>
        <a:prstGeom prst="rect">
          <a:avLst/>
        </a:prstGeom>
        <a:solidFill>
          <a:srgbClr val="FFFFFF"/>
        </a:solidFill>
        <a:ln>
          <a:noFill/>
        </a:ln>
      </xdr:spPr>
    </xdr:sp>
    <xdr:clientData/>
  </xdr:twoCellAnchor>
  <xdr:twoCellAnchor>
    <xdr:from xmlns:xdr="http://schemas.openxmlformats.org/drawingml/2006/spreadsheetDrawing">
      <xdr:col>17</xdr:col>
      <xdr:colOff>180340</xdr:colOff>
      <xdr:row>30</xdr:row>
      <xdr:rowOff>200025</xdr:rowOff>
    </xdr:from>
    <xdr:to xmlns:xdr="http://schemas.openxmlformats.org/drawingml/2006/spreadsheetDrawing">
      <xdr:col>19</xdr:col>
      <xdr:colOff>38100</xdr:colOff>
      <xdr:row>31</xdr:row>
      <xdr:rowOff>37465</xdr:rowOff>
    </xdr:to>
    <xdr:sp macro="" textlink="">
      <xdr:nvSpPr>
        <xdr:cNvPr id="16" name="正方形/長方形 15"/>
        <xdr:cNvSpPr>
          <a:spLocks noChangeArrowheads="1"/>
        </xdr:cNvSpPr>
      </xdr:nvSpPr>
      <xdr:spPr>
        <a:xfrm>
          <a:off x="6200140" y="9201150"/>
          <a:ext cx="1019810" cy="104140"/>
        </a:xfrm>
        <a:prstGeom prst="rect">
          <a:avLst/>
        </a:prstGeom>
        <a:solidFill>
          <a:srgbClr val="FFFFFF"/>
        </a:solidFill>
        <a:ln>
          <a:noFill/>
        </a:ln>
      </xdr:spPr>
    </xdr:sp>
    <xdr:clientData/>
  </xdr:twoCellAnchor>
  <xdr:twoCellAnchor>
    <xdr:from xmlns:xdr="http://schemas.openxmlformats.org/drawingml/2006/spreadsheetDrawing">
      <xdr:col>17</xdr:col>
      <xdr:colOff>171450</xdr:colOff>
      <xdr:row>32</xdr:row>
      <xdr:rowOff>171450</xdr:rowOff>
    </xdr:from>
    <xdr:to xmlns:xdr="http://schemas.openxmlformats.org/drawingml/2006/spreadsheetDrawing">
      <xdr:col>17</xdr:col>
      <xdr:colOff>552450</xdr:colOff>
      <xdr:row>33</xdr:row>
      <xdr:rowOff>9525</xdr:rowOff>
    </xdr:to>
    <xdr:sp macro="" textlink="">
      <xdr:nvSpPr>
        <xdr:cNvPr id="17" name="正方形/長方形 16"/>
        <xdr:cNvSpPr>
          <a:spLocks noChangeArrowheads="1"/>
        </xdr:cNvSpPr>
      </xdr:nvSpPr>
      <xdr:spPr>
        <a:xfrm>
          <a:off x="6191250" y="9705975"/>
          <a:ext cx="381000" cy="104775"/>
        </a:xfrm>
        <a:prstGeom prst="rect">
          <a:avLst/>
        </a:prstGeom>
        <a:solidFill>
          <a:srgbClr val="FFFFFF"/>
        </a:solidFill>
        <a:ln>
          <a:noFill/>
        </a:ln>
      </xdr:spPr>
    </xdr:sp>
    <xdr:clientData/>
  </xdr:twoCellAnchor>
  <xdr:twoCellAnchor>
    <xdr:from xmlns:xdr="http://schemas.openxmlformats.org/drawingml/2006/spreadsheetDrawing">
      <xdr:col>17</xdr:col>
      <xdr:colOff>133350</xdr:colOff>
      <xdr:row>31</xdr:row>
      <xdr:rowOff>257175</xdr:rowOff>
    </xdr:from>
    <xdr:to xmlns:xdr="http://schemas.openxmlformats.org/drawingml/2006/spreadsheetDrawing">
      <xdr:col>19</xdr:col>
      <xdr:colOff>123825</xdr:colOff>
      <xdr:row>32</xdr:row>
      <xdr:rowOff>104775</xdr:rowOff>
    </xdr:to>
    <xdr:sp macro="" textlink="">
      <xdr:nvSpPr>
        <xdr:cNvPr id="18" name="正方形/長方形 17"/>
        <xdr:cNvSpPr>
          <a:spLocks noChangeArrowheads="1"/>
        </xdr:cNvSpPr>
      </xdr:nvSpPr>
      <xdr:spPr>
        <a:xfrm>
          <a:off x="6153150" y="9525000"/>
          <a:ext cx="1152525" cy="114300"/>
        </a:xfrm>
        <a:prstGeom prst="rect">
          <a:avLst/>
        </a:prstGeom>
        <a:solidFill>
          <a:srgbClr val="FFFFFF"/>
        </a:solidFill>
        <a:ln>
          <a:noFill/>
        </a:ln>
      </xdr:spPr>
    </xdr:sp>
    <xdr:clientData/>
  </xdr:twoCellAnchor>
  <xdr:twoCellAnchor>
    <xdr:from xmlns:xdr="http://schemas.openxmlformats.org/drawingml/2006/spreadsheetDrawing">
      <xdr:col>18</xdr:col>
      <xdr:colOff>9525</xdr:colOff>
      <xdr:row>32</xdr:row>
      <xdr:rowOff>37465</xdr:rowOff>
    </xdr:from>
    <xdr:to xmlns:xdr="http://schemas.openxmlformats.org/drawingml/2006/spreadsheetDrawing">
      <xdr:col>18</xdr:col>
      <xdr:colOff>171450</xdr:colOff>
      <xdr:row>32</xdr:row>
      <xdr:rowOff>152400</xdr:rowOff>
    </xdr:to>
    <xdr:sp macro="" textlink="">
      <xdr:nvSpPr>
        <xdr:cNvPr id="19" name="正方形/長方形 18"/>
        <xdr:cNvSpPr>
          <a:spLocks noChangeArrowheads="1"/>
        </xdr:cNvSpPr>
      </xdr:nvSpPr>
      <xdr:spPr>
        <a:xfrm>
          <a:off x="6981825" y="9571990"/>
          <a:ext cx="161925" cy="114935"/>
        </a:xfrm>
        <a:prstGeom prst="rect">
          <a:avLst/>
        </a:prstGeom>
        <a:solidFill>
          <a:srgbClr val="FFFFFF"/>
        </a:solidFill>
        <a:ln>
          <a:noFill/>
        </a:ln>
      </xdr:spPr>
    </xdr:sp>
    <xdr:clientData/>
  </xdr:twoCellAnchor>
  <xdr:twoCellAnchor>
    <xdr:from xmlns:xdr="http://schemas.openxmlformats.org/drawingml/2006/spreadsheetDrawing">
      <xdr:col>17</xdr:col>
      <xdr:colOff>180340</xdr:colOff>
      <xdr:row>31</xdr:row>
      <xdr:rowOff>104775</xdr:rowOff>
    </xdr:from>
    <xdr:to xmlns:xdr="http://schemas.openxmlformats.org/drawingml/2006/spreadsheetDrawing">
      <xdr:col>18</xdr:col>
      <xdr:colOff>200025</xdr:colOff>
      <xdr:row>31</xdr:row>
      <xdr:rowOff>238760</xdr:rowOff>
    </xdr:to>
    <xdr:sp macro="" textlink="">
      <xdr:nvSpPr>
        <xdr:cNvPr id="20" name="正方形/長方形 19"/>
        <xdr:cNvSpPr>
          <a:spLocks noChangeArrowheads="1"/>
        </xdr:cNvSpPr>
      </xdr:nvSpPr>
      <xdr:spPr>
        <a:xfrm>
          <a:off x="6200140" y="9372600"/>
          <a:ext cx="972185" cy="133985"/>
        </a:xfrm>
        <a:prstGeom prst="rect">
          <a:avLst/>
        </a:prstGeom>
        <a:solidFill>
          <a:srgbClr val="FFFFFF"/>
        </a:solidFill>
        <a:ln>
          <a:noFill/>
        </a:ln>
      </xdr:spPr>
    </xdr:sp>
    <xdr:clientData/>
  </xdr:twoCellAnchor>
  <xdr:twoCellAnchor>
    <xdr:from xmlns:xdr="http://schemas.openxmlformats.org/drawingml/2006/spreadsheetDrawing">
      <xdr:col>17</xdr:col>
      <xdr:colOff>161925</xdr:colOff>
      <xdr:row>32</xdr:row>
      <xdr:rowOff>171450</xdr:rowOff>
    </xdr:from>
    <xdr:to xmlns:xdr="http://schemas.openxmlformats.org/drawingml/2006/spreadsheetDrawing">
      <xdr:col>17</xdr:col>
      <xdr:colOff>552450</xdr:colOff>
      <xdr:row>33</xdr:row>
      <xdr:rowOff>19050</xdr:rowOff>
    </xdr:to>
    <xdr:sp macro="" textlink="">
      <xdr:nvSpPr>
        <xdr:cNvPr id="21" name="正方形/長方形 20"/>
        <xdr:cNvSpPr>
          <a:spLocks noChangeArrowheads="1"/>
        </xdr:cNvSpPr>
      </xdr:nvSpPr>
      <xdr:spPr>
        <a:xfrm>
          <a:off x="6181725" y="9705975"/>
          <a:ext cx="390525" cy="114300"/>
        </a:xfrm>
        <a:prstGeom prst="rect">
          <a:avLst/>
        </a:prstGeom>
        <a:solidFill>
          <a:srgbClr val="FFFFFF"/>
        </a:solidFill>
        <a:ln>
          <a:noFill/>
        </a:ln>
      </xdr:spPr>
    </xdr:sp>
    <xdr:clientData/>
  </xdr:twoCellAnchor>
  <xdr:twoCellAnchor>
    <xdr:from xmlns:xdr="http://schemas.openxmlformats.org/drawingml/2006/spreadsheetDrawing">
      <xdr:col>20</xdr:col>
      <xdr:colOff>19050</xdr:colOff>
      <xdr:row>29</xdr:row>
      <xdr:rowOff>123190</xdr:rowOff>
    </xdr:from>
    <xdr:to xmlns:xdr="http://schemas.openxmlformats.org/drawingml/2006/spreadsheetDrawing">
      <xdr:col>20</xdr:col>
      <xdr:colOff>171450</xdr:colOff>
      <xdr:row>30</xdr:row>
      <xdr:rowOff>76200</xdr:rowOff>
    </xdr:to>
    <xdr:sp macro="" textlink="">
      <xdr:nvSpPr>
        <xdr:cNvPr id="22" name="正方形/長方形 21"/>
        <xdr:cNvSpPr>
          <a:spLocks noChangeArrowheads="1"/>
        </xdr:cNvSpPr>
      </xdr:nvSpPr>
      <xdr:spPr>
        <a:xfrm>
          <a:off x="7410450" y="8857615"/>
          <a:ext cx="152400" cy="219710"/>
        </a:xfrm>
        <a:prstGeom prst="rect">
          <a:avLst/>
        </a:prstGeom>
        <a:solidFill>
          <a:srgbClr val="FFFFFF"/>
        </a:solidFill>
        <a:ln>
          <a:noFill/>
        </a:ln>
      </xdr:spPr>
    </xdr:sp>
    <xdr:clientData/>
  </xdr:twoCellAnchor>
  <xdr:twoCellAnchor>
    <xdr:from xmlns:xdr="http://schemas.openxmlformats.org/drawingml/2006/spreadsheetDrawing">
      <xdr:col>17</xdr:col>
      <xdr:colOff>171450</xdr:colOff>
      <xdr:row>29</xdr:row>
      <xdr:rowOff>152400</xdr:rowOff>
    </xdr:from>
    <xdr:to xmlns:xdr="http://schemas.openxmlformats.org/drawingml/2006/spreadsheetDrawing">
      <xdr:col>17</xdr:col>
      <xdr:colOff>857250</xdr:colOff>
      <xdr:row>30</xdr:row>
      <xdr:rowOff>123190</xdr:rowOff>
    </xdr:to>
    <xdr:sp macro="" textlink="">
      <xdr:nvSpPr>
        <xdr:cNvPr id="23" name="正方形/長方形 22"/>
        <xdr:cNvSpPr>
          <a:spLocks noChangeArrowheads="1"/>
        </xdr:cNvSpPr>
      </xdr:nvSpPr>
      <xdr:spPr>
        <a:xfrm>
          <a:off x="6191250" y="8886825"/>
          <a:ext cx="685800" cy="237490"/>
        </a:xfrm>
        <a:prstGeom prst="rect">
          <a:avLst/>
        </a:prstGeom>
        <a:solidFill>
          <a:srgbClr val="FFFFFF"/>
        </a:solidFill>
        <a:ln>
          <a:noFill/>
        </a:ln>
      </xdr:spPr>
    </xdr:sp>
    <xdr:clientData/>
  </xdr:twoCellAnchor>
  <xdr:twoCellAnchor>
    <xdr:from xmlns:xdr="http://schemas.openxmlformats.org/drawingml/2006/spreadsheetDrawing">
      <xdr:col>20</xdr:col>
      <xdr:colOff>19050</xdr:colOff>
      <xdr:row>25</xdr:row>
      <xdr:rowOff>143510</xdr:rowOff>
    </xdr:from>
    <xdr:to xmlns:xdr="http://schemas.openxmlformats.org/drawingml/2006/spreadsheetDrawing">
      <xdr:col>22</xdr:col>
      <xdr:colOff>180975</xdr:colOff>
      <xdr:row>26</xdr:row>
      <xdr:rowOff>257175</xdr:rowOff>
    </xdr:to>
    <xdr:sp macro="" textlink="" fLocksText="0">
      <xdr:nvSpPr>
        <xdr:cNvPr id="24" name="正方形/長方形 23"/>
        <xdr:cNvSpPr>
          <a:spLocks noChangeArrowheads="1"/>
        </xdr:cNvSpPr>
      </xdr:nvSpPr>
      <xdr:spPr>
        <a:xfrm>
          <a:off x="7410450" y="7811135"/>
          <a:ext cx="581025" cy="380365"/>
        </a:xfrm>
        <a:prstGeom prst="rect">
          <a:avLst/>
        </a:prstGeom>
        <a:noFill/>
        <a:ln>
          <a:noFill/>
        </a:ln>
      </xdr:spPr>
      <xdr:txBody>
        <a:bodyPr vertOverflow="clip" horzOverflow="overflow" wrap="square" lIns="27432" tIns="18288" rIns="0" bIns="0" anchor="t" upright="1"/>
        <a:lstStyle/>
        <a:p>
          <a:pPr algn="l" rtl="0">
            <a:defRPr sz="1000"/>
          </a:pPr>
          <a:r>
            <a:rPr lang="ja-JP" altLang="en-US" sz="700" b="0" i="0" u="none" strike="noStrike" baseline="0">
              <a:solidFill>
                <a:srgbClr val="000000"/>
              </a:solidFill>
              <a:latin typeface="ＭＳ ゴシック"/>
              <a:ea typeface="ＭＳ ゴシック"/>
            </a:rPr>
            <a:t> 40,000</a:t>
          </a:r>
        </a:p>
        <a:p>
          <a:pPr algn="l" rtl="0">
            <a:defRPr sz="1000"/>
          </a:pPr>
          <a:r>
            <a:rPr lang="ja-JP" altLang="en-US" sz="1100" b="0" i="0" u="none" strike="noStrike" baseline="0">
              <a:solidFill>
                <a:srgbClr val="FFFFFF"/>
              </a:solidFill>
              <a:latin typeface="Calibri"/>
            </a:rPr>
            <a:t>5</a:t>
          </a:r>
          <a:r>
            <a:rPr lang="ja-JP" altLang="en-US" sz="700" b="0" i="0" u="none" strike="noStrike" baseline="0">
              <a:solidFill>
                <a:srgbClr val="000000"/>
              </a:solidFill>
              <a:latin typeface="ＭＳ ゴシック"/>
              <a:ea typeface="ＭＳ ゴシック"/>
            </a:rPr>
            <a:t>00,000</a:t>
          </a:r>
          <a:endParaRPr lang="ja-JP" altLang="en-US"/>
        </a:p>
      </xdr:txBody>
    </xdr:sp>
    <xdr:clientData/>
  </xdr:twoCellAnchor>
  <xdr:twoCellAnchor>
    <xdr:from xmlns:xdr="http://schemas.openxmlformats.org/drawingml/2006/spreadsheetDrawing">
      <xdr:col>16</xdr:col>
      <xdr:colOff>304800</xdr:colOff>
      <xdr:row>35</xdr:row>
      <xdr:rowOff>190500</xdr:rowOff>
    </xdr:from>
    <xdr:to xmlns:xdr="http://schemas.openxmlformats.org/drawingml/2006/spreadsheetDrawing">
      <xdr:col>16</xdr:col>
      <xdr:colOff>685165</xdr:colOff>
      <xdr:row>36</xdr:row>
      <xdr:rowOff>0</xdr:rowOff>
    </xdr:to>
    <xdr:sp macro="" textlink="">
      <xdr:nvSpPr>
        <xdr:cNvPr id="25" name="正方形/長方形 24"/>
        <xdr:cNvSpPr>
          <a:spLocks noChangeArrowheads="1"/>
        </xdr:cNvSpPr>
      </xdr:nvSpPr>
      <xdr:spPr>
        <a:xfrm>
          <a:off x="5324475" y="10525125"/>
          <a:ext cx="380365" cy="76200"/>
        </a:xfrm>
        <a:prstGeom prst="rect">
          <a:avLst/>
        </a:prstGeom>
        <a:solidFill>
          <a:srgbClr val="FFFFFF"/>
        </a:solidFill>
        <a:ln>
          <a:noFill/>
        </a:ln>
      </xdr:spPr>
    </xdr:sp>
    <xdr:clientData/>
  </xdr:twoCellAnchor>
  <xdr:twoCellAnchor>
    <xdr:from xmlns:xdr="http://schemas.openxmlformats.org/drawingml/2006/spreadsheetDrawing">
      <xdr:col>16</xdr:col>
      <xdr:colOff>809625</xdr:colOff>
      <xdr:row>35</xdr:row>
      <xdr:rowOff>180975</xdr:rowOff>
    </xdr:from>
    <xdr:to xmlns:xdr="http://schemas.openxmlformats.org/drawingml/2006/spreadsheetDrawing">
      <xdr:col>16</xdr:col>
      <xdr:colOff>971550</xdr:colOff>
      <xdr:row>36</xdr:row>
      <xdr:rowOff>27940</xdr:rowOff>
    </xdr:to>
    <xdr:sp macro="" textlink="">
      <xdr:nvSpPr>
        <xdr:cNvPr id="26" name="正方形/長方形 25"/>
        <xdr:cNvSpPr>
          <a:spLocks noChangeArrowheads="1"/>
        </xdr:cNvSpPr>
      </xdr:nvSpPr>
      <xdr:spPr>
        <a:xfrm>
          <a:off x="5829300" y="10515600"/>
          <a:ext cx="161925" cy="113665"/>
        </a:xfrm>
        <a:prstGeom prst="rect">
          <a:avLst/>
        </a:prstGeom>
        <a:solidFill>
          <a:srgbClr val="FFFFFF"/>
        </a:solidFill>
        <a:ln>
          <a:noFill/>
        </a:ln>
      </xdr:spPr>
    </xdr:sp>
    <xdr:clientData/>
  </xdr:twoCellAnchor>
  <xdr:twoCellAnchor>
    <xdr:from xmlns:xdr="http://schemas.openxmlformats.org/drawingml/2006/spreadsheetDrawing">
      <xdr:col>17</xdr:col>
      <xdr:colOff>95250</xdr:colOff>
      <xdr:row>35</xdr:row>
      <xdr:rowOff>180975</xdr:rowOff>
    </xdr:from>
    <xdr:to xmlns:xdr="http://schemas.openxmlformats.org/drawingml/2006/spreadsheetDrawing">
      <xdr:col>17</xdr:col>
      <xdr:colOff>266065</xdr:colOff>
      <xdr:row>36</xdr:row>
      <xdr:rowOff>19050</xdr:rowOff>
    </xdr:to>
    <xdr:sp macro="" textlink="">
      <xdr:nvSpPr>
        <xdr:cNvPr id="27" name="正方形/長方形 26"/>
        <xdr:cNvSpPr>
          <a:spLocks noChangeArrowheads="1"/>
        </xdr:cNvSpPr>
      </xdr:nvSpPr>
      <xdr:spPr>
        <a:xfrm>
          <a:off x="6115050" y="10515600"/>
          <a:ext cx="170815" cy="104775"/>
        </a:xfrm>
        <a:prstGeom prst="rect">
          <a:avLst/>
        </a:prstGeom>
        <a:solidFill>
          <a:srgbClr val="FFFFFF"/>
        </a:solidFill>
        <a:ln>
          <a:noFill/>
        </a:ln>
      </xdr:spPr>
    </xdr:sp>
    <xdr:clientData/>
  </xdr:twoCellAnchor>
  <xdr:twoCellAnchor>
    <xdr:from xmlns:xdr="http://schemas.openxmlformats.org/drawingml/2006/spreadsheetDrawing">
      <xdr:col>17</xdr:col>
      <xdr:colOff>209550</xdr:colOff>
      <xdr:row>28</xdr:row>
      <xdr:rowOff>114300</xdr:rowOff>
    </xdr:from>
    <xdr:to xmlns:xdr="http://schemas.openxmlformats.org/drawingml/2006/spreadsheetDrawing">
      <xdr:col>17</xdr:col>
      <xdr:colOff>552450</xdr:colOff>
      <xdr:row>28</xdr:row>
      <xdr:rowOff>238760</xdr:rowOff>
    </xdr:to>
    <xdr:sp macro="" textlink="">
      <xdr:nvSpPr>
        <xdr:cNvPr id="28" name="正方形/長方形 27"/>
        <xdr:cNvSpPr>
          <a:spLocks noChangeArrowheads="1"/>
        </xdr:cNvSpPr>
      </xdr:nvSpPr>
      <xdr:spPr>
        <a:xfrm>
          <a:off x="6229350" y="8582025"/>
          <a:ext cx="342900" cy="124460"/>
        </a:xfrm>
        <a:prstGeom prst="rect">
          <a:avLst/>
        </a:prstGeom>
        <a:solidFill>
          <a:srgbClr val="FFFFFF"/>
        </a:solidFill>
        <a:ln>
          <a:noFill/>
        </a:ln>
      </xdr:spPr>
    </xdr:sp>
    <xdr:clientData/>
  </xdr:twoCellAnchor>
  <xdr:twoCellAnchor>
    <xdr:from xmlns:xdr="http://schemas.openxmlformats.org/drawingml/2006/spreadsheetDrawing">
      <xdr:col>17</xdr:col>
      <xdr:colOff>761365</xdr:colOff>
      <xdr:row>28</xdr:row>
      <xdr:rowOff>123190</xdr:rowOff>
    </xdr:from>
    <xdr:to xmlns:xdr="http://schemas.openxmlformats.org/drawingml/2006/spreadsheetDrawing">
      <xdr:col>18</xdr:col>
      <xdr:colOff>0</xdr:colOff>
      <xdr:row>28</xdr:row>
      <xdr:rowOff>238760</xdr:rowOff>
    </xdr:to>
    <xdr:sp macro="" textlink="">
      <xdr:nvSpPr>
        <xdr:cNvPr id="29" name="正方形/長方形 28"/>
        <xdr:cNvSpPr>
          <a:spLocks noChangeArrowheads="1"/>
        </xdr:cNvSpPr>
      </xdr:nvSpPr>
      <xdr:spPr>
        <a:xfrm>
          <a:off x="6781165" y="8590915"/>
          <a:ext cx="191135" cy="115570"/>
        </a:xfrm>
        <a:prstGeom prst="rect">
          <a:avLst/>
        </a:prstGeom>
        <a:solidFill>
          <a:srgbClr val="FFFFFF"/>
        </a:solidFill>
        <a:ln>
          <a:noFill/>
        </a:ln>
      </xdr:spPr>
    </xdr:sp>
    <xdr:clientData/>
  </xdr:twoCellAnchor>
  <xdr:twoCellAnchor>
    <xdr:from xmlns:xdr="http://schemas.openxmlformats.org/drawingml/2006/spreadsheetDrawing">
      <xdr:col>15</xdr:col>
      <xdr:colOff>810260</xdr:colOff>
      <xdr:row>23</xdr:row>
      <xdr:rowOff>142875</xdr:rowOff>
    </xdr:from>
    <xdr:to xmlns:xdr="http://schemas.openxmlformats.org/drawingml/2006/spreadsheetDrawing">
      <xdr:col>16</xdr:col>
      <xdr:colOff>38100</xdr:colOff>
      <xdr:row>23</xdr:row>
      <xdr:rowOff>257175</xdr:rowOff>
    </xdr:to>
    <xdr:sp macro="" textlink="">
      <xdr:nvSpPr>
        <xdr:cNvPr id="30" name="正方形/長方形 29"/>
        <xdr:cNvSpPr>
          <a:spLocks noChangeArrowheads="1"/>
        </xdr:cNvSpPr>
      </xdr:nvSpPr>
      <xdr:spPr>
        <a:xfrm>
          <a:off x="4877435" y="7134225"/>
          <a:ext cx="180340" cy="114300"/>
        </a:xfrm>
        <a:prstGeom prst="rect">
          <a:avLst/>
        </a:prstGeom>
        <a:solidFill>
          <a:srgbClr val="FFFFFF"/>
        </a:solidFill>
        <a:ln>
          <a:noFill/>
        </a:ln>
      </xdr:spPr>
    </xdr:sp>
    <xdr:clientData/>
  </xdr:twoCellAnchor>
  <xdr:twoCellAnchor>
    <xdr:from xmlns:xdr="http://schemas.openxmlformats.org/drawingml/2006/spreadsheetDrawing">
      <xdr:col>18</xdr:col>
      <xdr:colOff>95250</xdr:colOff>
      <xdr:row>28</xdr:row>
      <xdr:rowOff>123190</xdr:rowOff>
    </xdr:from>
    <xdr:to xmlns:xdr="http://schemas.openxmlformats.org/drawingml/2006/spreadsheetDrawing">
      <xdr:col>19</xdr:col>
      <xdr:colOff>57150</xdr:colOff>
      <xdr:row>28</xdr:row>
      <xdr:rowOff>229235</xdr:rowOff>
    </xdr:to>
    <xdr:sp macro="" textlink="">
      <xdr:nvSpPr>
        <xdr:cNvPr id="31" name="正方形/長方形 30"/>
        <xdr:cNvSpPr>
          <a:spLocks noChangeArrowheads="1"/>
        </xdr:cNvSpPr>
      </xdr:nvSpPr>
      <xdr:spPr>
        <a:xfrm>
          <a:off x="7067550" y="8590915"/>
          <a:ext cx="171450" cy="106045"/>
        </a:xfrm>
        <a:prstGeom prst="rect">
          <a:avLst/>
        </a:prstGeom>
        <a:solidFill>
          <a:srgbClr val="FFFFFF"/>
        </a:solidFill>
        <a:ln>
          <a:noFill/>
        </a:ln>
      </xdr:spPr>
    </xdr:sp>
    <xdr:clientData/>
  </xdr:twoCellAnchor>
  <xdr:twoCellAnchor>
    <xdr:from xmlns:xdr="http://schemas.openxmlformats.org/drawingml/2006/spreadsheetDrawing">
      <xdr:col>17</xdr:col>
      <xdr:colOff>676275</xdr:colOff>
      <xdr:row>32</xdr:row>
      <xdr:rowOff>9525</xdr:rowOff>
    </xdr:from>
    <xdr:to xmlns:xdr="http://schemas.openxmlformats.org/drawingml/2006/spreadsheetDrawing">
      <xdr:col>17</xdr:col>
      <xdr:colOff>857250</xdr:colOff>
      <xdr:row>32</xdr:row>
      <xdr:rowOff>123190</xdr:rowOff>
    </xdr:to>
    <xdr:sp macro="" textlink="">
      <xdr:nvSpPr>
        <xdr:cNvPr id="32" name="正方形/長方形 31"/>
        <xdr:cNvSpPr>
          <a:spLocks noChangeArrowheads="1"/>
        </xdr:cNvSpPr>
      </xdr:nvSpPr>
      <xdr:spPr>
        <a:xfrm>
          <a:off x="6696075" y="9544050"/>
          <a:ext cx="180975" cy="113665"/>
        </a:xfrm>
        <a:prstGeom prst="rect">
          <a:avLst/>
        </a:prstGeom>
        <a:solidFill>
          <a:srgbClr val="FFFFFF"/>
        </a:solidFill>
        <a:ln>
          <a:noFill/>
        </a:ln>
      </xdr:spPr>
    </xdr:sp>
    <xdr:clientData/>
  </xdr:twoCellAnchor>
  <xdr:twoCellAnchor>
    <xdr:from xmlns:xdr="http://schemas.openxmlformats.org/drawingml/2006/spreadsheetDrawing">
      <xdr:col>20</xdr:col>
      <xdr:colOff>38100</xdr:colOff>
      <xdr:row>25</xdr:row>
      <xdr:rowOff>190500</xdr:rowOff>
    </xdr:from>
    <xdr:to xmlns:xdr="http://schemas.openxmlformats.org/drawingml/2006/spreadsheetDrawing">
      <xdr:col>22</xdr:col>
      <xdr:colOff>152400</xdr:colOff>
      <xdr:row>26</xdr:row>
      <xdr:rowOff>171450</xdr:rowOff>
    </xdr:to>
    <xdr:sp macro="" textlink="">
      <xdr:nvSpPr>
        <xdr:cNvPr id="33" name="正方形/長方形 32"/>
        <xdr:cNvSpPr>
          <a:spLocks noChangeArrowheads="1"/>
        </xdr:cNvSpPr>
      </xdr:nvSpPr>
      <xdr:spPr>
        <a:xfrm>
          <a:off x="7429500" y="7858125"/>
          <a:ext cx="533400" cy="247650"/>
        </a:xfrm>
        <a:prstGeom prst="rect">
          <a:avLst/>
        </a:prstGeom>
        <a:solidFill>
          <a:srgbClr val="FFFFFF"/>
        </a:solidFill>
        <a:ln>
          <a:noFill/>
        </a:ln>
      </xdr:spPr>
    </xdr:sp>
    <xdr:clientData/>
  </xdr:twoCellAnchor>
  <xdr:twoCellAnchor>
    <xdr:from xmlns:xdr="http://schemas.openxmlformats.org/drawingml/2006/spreadsheetDrawing">
      <xdr:col>19</xdr:col>
      <xdr:colOff>180975</xdr:colOff>
      <xdr:row>25</xdr:row>
      <xdr:rowOff>143510</xdr:rowOff>
    </xdr:from>
    <xdr:to xmlns:xdr="http://schemas.openxmlformats.org/drawingml/2006/spreadsheetDrawing">
      <xdr:col>24</xdr:col>
      <xdr:colOff>47625</xdr:colOff>
      <xdr:row>27</xdr:row>
      <xdr:rowOff>114300</xdr:rowOff>
    </xdr:to>
    <xdr:sp macro="" textlink="">
      <xdr:nvSpPr>
        <xdr:cNvPr id="34" name="テキスト ボックス 33"/>
        <xdr:cNvSpPr txBox="1">
          <a:spLocks noChangeArrowheads="1"/>
        </xdr:cNvSpPr>
      </xdr:nvSpPr>
      <xdr:spPr>
        <a:xfrm>
          <a:off x="7362825" y="7811135"/>
          <a:ext cx="914400" cy="50419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50,000</a:t>
          </a:r>
        </a:p>
        <a:p>
          <a:pPr algn="l" rtl="0">
            <a:defRPr sz="1000"/>
          </a:pPr>
          <a:r>
            <a:rPr lang="ja-JP" altLang="en-US" sz="1100" b="0" i="0" u="none" strike="noStrike" baseline="0">
              <a:solidFill>
                <a:srgbClr val="000000"/>
              </a:solidFill>
              <a:latin typeface="Calibri"/>
            </a:rPr>
            <a:t>5</a:t>
          </a:r>
          <a:r>
            <a:rPr lang="ja-JP" altLang="en-US" sz="1000" b="0" i="0" u="none" strike="noStrike" baseline="0">
              <a:solidFill>
                <a:srgbClr val="000000"/>
              </a:solidFill>
              <a:latin typeface="ＭＳ 明朝"/>
              <a:ea typeface="ＭＳ 明朝"/>
            </a:rPr>
            <a:t>00,000</a:t>
          </a:r>
          <a:endParaRPr lang="ja-JP" altLang="en-US"/>
        </a:p>
      </xdr:txBody>
    </xdr:sp>
    <xdr:clientData/>
  </xdr:twoCellAnchor>
  <xdr:twoCellAnchor>
    <xdr:from xmlns:xdr="http://schemas.openxmlformats.org/drawingml/2006/spreadsheetDrawing">
      <xdr:col>10</xdr:col>
      <xdr:colOff>236220</xdr:colOff>
      <xdr:row>52</xdr:row>
      <xdr:rowOff>41910</xdr:rowOff>
    </xdr:from>
    <xdr:to xmlns:xdr="http://schemas.openxmlformats.org/drawingml/2006/spreadsheetDrawing">
      <xdr:col>12</xdr:col>
      <xdr:colOff>123190</xdr:colOff>
      <xdr:row>52</xdr:row>
      <xdr:rowOff>364490</xdr:rowOff>
    </xdr:to>
    <xdr:sp macro="" textlink="" fLocksText="0">
      <xdr:nvSpPr>
        <xdr:cNvPr id="35" name="正方形/長方形 34"/>
        <xdr:cNvSpPr>
          <a:spLocks noChangeArrowheads="1"/>
        </xdr:cNvSpPr>
      </xdr:nvSpPr>
      <xdr:spPr>
        <a:xfrm>
          <a:off x="2969895" y="15537180"/>
          <a:ext cx="420370" cy="32258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twoCellAnchor>
    <xdr:from xmlns:xdr="http://schemas.openxmlformats.org/drawingml/2006/spreadsheetDrawing">
      <xdr:col>73</xdr:col>
      <xdr:colOff>533400</xdr:colOff>
      <xdr:row>22</xdr:row>
      <xdr:rowOff>0</xdr:rowOff>
    </xdr:from>
    <xdr:to xmlns:xdr="http://schemas.openxmlformats.org/drawingml/2006/spreadsheetDrawing">
      <xdr:col>74</xdr:col>
      <xdr:colOff>400050</xdr:colOff>
      <xdr:row>23</xdr:row>
      <xdr:rowOff>0</xdr:rowOff>
    </xdr:to>
    <xdr:sp macro="" textlink="" fLocksText="0">
      <xdr:nvSpPr>
        <xdr:cNvPr id="36" name="正方形/長方形 35"/>
        <xdr:cNvSpPr>
          <a:spLocks noChangeArrowheads="1"/>
        </xdr:cNvSpPr>
      </xdr:nvSpPr>
      <xdr:spPr>
        <a:xfrm>
          <a:off x="22174200" y="6724650"/>
          <a:ext cx="428625" cy="26670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twoCellAnchor>
    <xdr:from xmlns:xdr="http://schemas.openxmlformats.org/drawingml/2006/spreadsheetDrawing">
      <xdr:col>71</xdr:col>
      <xdr:colOff>647700</xdr:colOff>
      <xdr:row>52</xdr:row>
      <xdr:rowOff>38735</xdr:rowOff>
    </xdr:from>
    <xdr:to xmlns:xdr="http://schemas.openxmlformats.org/drawingml/2006/spreadsheetDrawing">
      <xdr:col>72</xdr:col>
      <xdr:colOff>542925</xdr:colOff>
      <xdr:row>52</xdr:row>
      <xdr:rowOff>343535</xdr:rowOff>
    </xdr:to>
    <xdr:sp macro="" textlink="" fLocksText="0">
      <xdr:nvSpPr>
        <xdr:cNvPr id="37" name="正方形/長方形 36"/>
        <xdr:cNvSpPr>
          <a:spLocks noChangeArrowheads="1"/>
        </xdr:cNvSpPr>
      </xdr:nvSpPr>
      <xdr:spPr>
        <a:xfrm>
          <a:off x="21050250" y="15534005"/>
          <a:ext cx="571500" cy="304800"/>
        </a:xfrm>
        <a:prstGeom prst="rect">
          <a:avLst/>
        </a:prstGeom>
        <a:noFill/>
        <a:ln>
          <a:noFill/>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val="FFFF00"/>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outerShdw dist="35921" dir="2700000" algn="ctr" rotWithShape="0">
            <a:srgbClr val="000000">
              <a:alpha val="25000"/>
            </a:srgbClr>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00"/>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outerShdw dist="35921" dir="2700000" algn="ctr" rotWithShape="0">
            <a:srgbClr val="000000">
              <a:alpha val="25000"/>
            </a:srgbClr>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6"/>
  <sheetViews>
    <sheetView workbookViewId="0">
      <selection activeCell="K9" sqref="K9"/>
    </sheetView>
  </sheetViews>
  <sheetFormatPr defaultRowHeight="13.5"/>
  <sheetData>
    <row r="1" spans="1:17" ht="25.5" customHeight="1">
      <c r="A1" s="1" t="s">
        <v>0</v>
      </c>
      <c r="B1" s="4"/>
      <c r="C1" s="4"/>
      <c r="D1" s="4"/>
    </row>
    <row r="2" spans="1:17" ht="25.5" customHeight="1">
      <c r="A2" s="1" t="s">
        <v>5</v>
      </c>
      <c r="B2" s="4"/>
      <c r="C2" s="4"/>
      <c r="D2" s="4"/>
    </row>
    <row r="3" spans="1:17" ht="25.5" customHeight="1">
      <c r="A3" s="1" t="s">
        <v>1</v>
      </c>
      <c r="B3" s="5"/>
      <c r="C3" s="4"/>
      <c r="D3" s="4"/>
    </row>
    <row r="4" spans="1:17" ht="25.5" customHeight="1">
      <c r="A4" s="1" t="s">
        <v>96</v>
      </c>
      <c r="B4" s="5"/>
      <c r="C4" s="4"/>
      <c r="D4" s="4"/>
    </row>
    <row r="5" spans="1:17" ht="43.5" customHeight="1">
      <c r="A5" s="2" t="s">
        <v>48</v>
      </c>
      <c r="B5" s="6"/>
      <c r="C5" s="6"/>
      <c r="D5" s="6"/>
      <c r="E5" s="6"/>
      <c r="F5" s="6"/>
      <c r="G5" s="6"/>
      <c r="H5" s="6"/>
      <c r="I5" s="6"/>
      <c r="J5" s="6"/>
      <c r="K5" s="6"/>
      <c r="L5" s="6"/>
      <c r="M5" s="6"/>
      <c r="N5" s="6"/>
      <c r="O5" s="6"/>
      <c r="P5" s="6"/>
      <c r="Q5" s="6"/>
    </row>
    <row r="6" spans="1:17" ht="52.5" customHeight="1">
      <c r="A6" s="3" t="s">
        <v>99</v>
      </c>
      <c r="B6" s="7"/>
      <c r="C6" s="7"/>
      <c r="D6" s="7"/>
      <c r="E6" s="7"/>
      <c r="F6" s="7"/>
      <c r="G6" s="7"/>
      <c r="H6" s="7"/>
      <c r="I6" s="7"/>
      <c r="J6" s="7"/>
      <c r="K6" s="7"/>
      <c r="L6" s="7"/>
      <c r="M6" s="7"/>
      <c r="N6" s="7"/>
      <c r="O6" s="7"/>
      <c r="P6" s="7"/>
      <c r="Q6" s="7"/>
    </row>
  </sheetData>
  <mergeCells count="2">
    <mergeCell ref="A5:Q5"/>
    <mergeCell ref="A6:Q6"/>
  </mergeCells>
  <phoneticPr fontId="19"/>
  <printOptions horizontalCentered="1" verticalCentered="1"/>
  <pageMargins left="0.7" right="0.7" top="0.75" bottom="0.75" header="0.3" footer="0.3"/>
  <pageSetup paperSize="9" fitToWidth="1" fitToHeight="1" orientation="portrait" usePrinterDefaults="1"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CK65"/>
  <sheetViews>
    <sheetView tabSelected="1" view="pageBreakPreview" topLeftCell="A28" zoomScale="70" zoomScaleNormal="30" zoomScaleSheetLayoutView="70" workbookViewId="0">
      <selection activeCell="AG33" sqref="AG33:AK34"/>
    </sheetView>
  </sheetViews>
  <sheetFormatPr defaultRowHeight="14.25"/>
  <cols>
    <col min="1" max="1" width="2.5" style="4" customWidth="1"/>
    <col min="2" max="2" width="3.5" style="4" customWidth="1"/>
    <col min="3" max="5" width="4" style="4" customWidth="1"/>
    <col min="6" max="6" width="3.625" style="4" customWidth="1"/>
    <col min="7" max="9" width="3.375" style="4" customWidth="1"/>
    <col min="10" max="10" width="4.125" style="4" customWidth="1"/>
    <col min="11" max="11" width="3.375" style="4" customWidth="1"/>
    <col min="12" max="13" width="3.625" style="4" customWidth="1"/>
    <col min="14" max="14" width="3.125" style="4" bestFit="1" customWidth="1"/>
    <col min="15" max="15" width="3.75" style="4" customWidth="1"/>
    <col min="16" max="16" width="12.5" style="8" customWidth="1"/>
    <col min="17" max="17" width="13.125" style="8" customWidth="1"/>
    <col min="18" max="18" width="12.5" style="8" customWidth="1"/>
    <col min="19" max="30" width="2.75" style="4" customWidth="1"/>
    <col min="31" max="31" width="4" style="4" customWidth="1"/>
    <col min="32" max="33" width="3.5" style="4" customWidth="1"/>
    <col min="34" max="37" width="2.75" style="4" customWidth="1"/>
    <col min="38" max="38" width="3.625" style="4" customWidth="1"/>
    <col min="39" max="40" width="3.5" style="4" customWidth="1"/>
    <col min="41" max="53" width="2.75" style="4" customWidth="1"/>
    <col min="54" max="55" width="3.625" style="4" customWidth="1"/>
    <col min="56" max="56" width="2.75" style="4" customWidth="1"/>
    <col min="57" max="58" width="3.25" style="4" customWidth="1"/>
    <col min="59" max="59" width="2.75" style="4" customWidth="1"/>
    <col min="60" max="62" width="3" style="4" customWidth="1"/>
    <col min="63" max="63" width="3.875" style="4" customWidth="1"/>
    <col min="64" max="65" width="6" style="4" customWidth="1"/>
    <col min="66" max="66" width="5.125" style="4" customWidth="1"/>
    <col min="67" max="67" width="6.25" style="4" customWidth="1"/>
    <col min="68" max="68" width="3.625" style="4" customWidth="1"/>
    <col min="69" max="69" width="6.75" style="4" customWidth="1"/>
    <col min="70" max="70" width="4" style="4" customWidth="1"/>
    <col min="71" max="71" width="5" style="4" customWidth="1"/>
    <col min="72" max="72" width="8.875" style="4" customWidth="1"/>
    <col min="73" max="75" width="7.375" style="4" customWidth="1"/>
    <col min="76" max="76" width="7.5" style="4" customWidth="1"/>
    <col min="77" max="77" width="5.375" style="4" customWidth="1"/>
    <col min="78" max="78" width="9" style="4" bestFit="1" customWidth="1"/>
    <col min="79" max="16384" width="9" style="4" customWidth="1"/>
  </cols>
  <sheetData>
    <row r="1" spans="2:89" ht="21" customHeight="1">
      <c r="BN1" s="520" t="s">
        <v>8</v>
      </c>
      <c r="BO1" s="533"/>
      <c r="BP1" s="533"/>
      <c r="BQ1" s="558" t="s">
        <v>9</v>
      </c>
      <c r="BR1" s="572"/>
      <c r="BS1" s="572"/>
      <c r="BT1" s="600"/>
      <c r="BU1" s="613"/>
      <c r="BV1" s="613"/>
      <c r="BW1" s="613"/>
      <c r="BX1" s="613"/>
    </row>
    <row r="2" spans="2:89" ht="21" customHeight="1">
      <c r="B2" s="12" t="str">
        <f>IF('管理表 (２ページ) '!B2:L3="２ページ","１ページ","")</f>
        <v/>
      </c>
      <c r="C2" s="13"/>
      <c r="D2" s="13"/>
      <c r="E2" s="13"/>
      <c r="F2" s="13"/>
      <c r="G2" s="13"/>
      <c r="H2" s="13"/>
      <c r="I2" s="13"/>
      <c r="J2" s="13"/>
      <c r="K2" s="13"/>
      <c r="L2" s="13"/>
      <c r="BN2" s="521"/>
      <c r="BO2" s="521"/>
      <c r="BP2" s="521"/>
      <c r="BQ2" s="559"/>
      <c r="BR2" s="559"/>
      <c r="BS2" s="559"/>
      <c r="BT2" s="601"/>
      <c r="BU2" s="601"/>
      <c r="BV2" s="601"/>
      <c r="BW2" s="601"/>
      <c r="BX2" s="601"/>
    </row>
    <row r="3" spans="2:89" ht="18" customHeight="1">
      <c r="B3" s="13"/>
      <c r="C3" s="13"/>
      <c r="D3" s="13"/>
      <c r="E3" s="13"/>
      <c r="F3" s="13"/>
      <c r="G3" s="13"/>
      <c r="H3" s="13"/>
      <c r="I3" s="13"/>
      <c r="J3" s="13"/>
      <c r="K3" s="13"/>
      <c r="L3" s="13"/>
      <c r="BN3" s="522" t="s">
        <v>6</v>
      </c>
      <c r="BO3" s="534"/>
      <c r="BP3" s="534"/>
      <c r="BQ3" s="560"/>
      <c r="BR3" s="573"/>
      <c r="BS3" s="573"/>
      <c r="BT3" s="573"/>
      <c r="BU3" s="573"/>
      <c r="BV3" s="573"/>
      <c r="BW3" s="573"/>
      <c r="BX3" s="573"/>
    </row>
    <row r="4" spans="2:89" ht="21" customHeight="1">
      <c r="AJ4" s="62"/>
      <c r="AK4" s="347"/>
      <c r="BN4" s="523"/>
      <c r="BO4" s="523"/>
      <c r="BP4" s="523"/>
      <c r="BQ4" s="561"/>
      <c r="BR4" s="561"/>
      <c r="BS4" s="561"/>
      <c r="BT4" s="561"/>
      <c r="BU4" s="561"/>
      <c r="BV4" s="561"/>
      <c r="BW4" s="561"/>
      <c r="BX4" s="561"/>
    </row>
    <row r="5" spans="2:89" s="9" customFormat="1" ht="32.25" customHeight="1">
      <c r="B5" s="14" t="s">
        <v>15</v>
      </c>
      <c r="C5" s="14"/>
      <c r="D5" s="26" t="s">
        <v>10</v>
      </c>
      <c r="E5" s="15"/>
      <c r="F5" s="15"/>
      <c r="G5" s="15"/>
      <c r="H5" s="15"/>
      <c r="I5" s="15"/>
      <c r="J5" s="15"/>
      <c r="K5" s="15"/>
      <c r="L5" s="15"/>
      <c r="M5" s="15"/>
      <c r="N5" s="15"/>
      <c r="O5" s="15"/>
      <c r="P5" s="172"/>
      <c r="Q5" s="172"/>
      <c r="R5" s="172"/>
      <c r="S5" s="15"/>
      <c r="T5" s="15"/>
      <c r="U5" s="15"/>
      <c r="V5" s="15"/>
      <c r="W5" s="15"/>
      <c r="X5" s="15"/>
      <c r="Y5" s="15"/>
      <c r="Z5" s="15"/>
      <c r="AA5" s="15"/>
      <c r="AB5" s="15"/>
      <c r="AC5" s="15"/>
      <c r="AD5" s="15"/>
      <c r="AE5" s="281"/>
      <c r="AF5" s="281"/>
      <c r="AG5" s="281"/>
      <c r="AK5" s="348"/>
      <c r="AQ5" s="14" t="s">
        <v>15</v>
      </c>
      <c r="AR5" s="14"/>
      <c r="AS5" s="54" t="s">
        <v>16</v>
      </c>
      <c r="AT5" s="54"/>
      <c r="AU5" s="54"/>
      <c r="AV5" s="54"/>
      <c r="AW5" s="54"/>
      <c r="AX5" s="54"/>
      <c r="AY5" s="54"/>
      <c r="AZ5" s="54"/>
      <c r="BA5" s="54"/>
      <c r="BB5" s="54"/>
      <c r="BC5" s="54"/>
    </row>
    <row r="6" spans="2:89" s="9" customFormat="1" ht="32.25" customHeight="1">
      <c r="B6" s="15"/>
      <c r="C6" s="15"/>
      <c r="D6" s="47" t="s">
        <v>17</v>
      </c>
      <c r="E6" s="47"/>
      <c r="F6" s="47"/>
      <c r="G6" s="47"/>
      <c r="H6" s="47"/>
      <c r="I6" s="47"/>
      <c r="J6" s="47"/>
      <c r="K6" s="47"/>
      <c r="L6" s="47"/>
      <c r="M6" s="47"/>
      <c r="N6" s="47"/>
      <c r="O6" s="47"/>
      <c r="P6" s="47"/>
      <c r="Q6" s="47"/>
      <c r="R6" s="47"/>
      <c r="S6" s="47"/>
      <c r="T6" s="47"/>
      <c r="U6" s="47"/>
      <c r="V6" s="47"/>
      <c r="W6" s="47"/>
      <c r="X6" s="47"/>
      <c r="Y6" s="15"/>
      <c r="Z6" s="15"/>
      <c r="AA6" s="15"/>
      <c r="AB6" s="15"/>
      <c r="AC6" s="15"/>
      <c r="AD6" s="15"/>
      <c r="AE6" s="281"/>
      <c r="AF6" s="281"/>
      <c r="AG6" s="281"/>
      <c r="AK6" s="348"/>
      <c r="AQ6" s="421"/>
      <c r="AR6" s="428"/>
      <c r="AS6" s="65" t="s">
        <v>23</v>
      </c>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row>
    <row r="7" spans="2:89" s="9" customFormat="1" ht="9" customHeight="1">
      <c r="B7" s="15"/>
      <c r="C7" s="15"/>
      <c r="D7" s="47"/>
      <c r="E7" s="47"/>
      <c r="F7" s="47"/>
      <c r="G7" s="47"/>
      <c r="H7" s="47"/>
      <c r="I7" s="47"/>
      <c r="J7" s="47"/>
      <c r="K7" s="47"/>
      <c r="L7" s="47"/>
      <c r="M7" s="47"/>
      <c r="N7" s="47"/>
      <c r="O7" s="47"/>
      <c r="P7" s="47"/>
      <c r="Q7" s="47"/>
      <c r="R7" s="47"/>
      <c r="S7" s="47"/>
      <c r="T7" s="47"/>
      <c r="U7" s="47"/>
      <c r="V7" s="47"/>
      <c r="W7" s="47"/>
      <c r="X7" s="47"/>
      <c r="Y7" s="15"/>
      <c r="Z7" s="15"/>
      <c r="AA7" s="15"/>
      <c r="AB7" s="15"/>
      <c r="AC7" s="15"/>
      <c r="AD7" s="15"/>
      <c r="AE7" s="281"/>
      <c r="AF7" s="281"/>
      <c r="AG7" s="281"/>
      <c r="AK7" s="348"/>
      <c r="AQ7" s="421"/>
      <c r="AR7" s="42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row>
    <row r="8" spans="2:89" s="10" customFormat="1" ht="21" customHeight="1">
      <c r="B8" s="16" t="s">
        <v>25</v>
      </c>
      <c r="C8" s="31" t="s">
        <v>26</v>
      </c>
      <c r="D8" s="31"/>
      <c r="E8" s="31"/>
      <c r="F8" s="31" t="s">
        <v>4</v>
      </c>
      <c r="G8" s="31"/>
      <c r="H8" s="31"/>
      <c r="I8" s="31"/>
      <c r="J8" s="31"/>
      <c r="K8" s="31"/>
      <c r="L8" s="40" t="s">
        <v>30</v>
      </c>
      <c r="M8" s="55"/>
      <c r="N8" s="66"/>
      <c r="O8" s="156" t="s">
        <v>31</v>
      </c>
      <c r="P8" s="173" t="s">
        <v>33</v>
      </c>
      <c r="Q8" s="195" t="s">
        <v>34</v>
      </c>
      <c r="R8" s="173" t="s">
        <v>36</v>
      </c>
      <c r="S8" s="216" t="s">
        <v>19</v>
      </c>
      <c r="T8" s="226"/>
      <c r="U8" s="226"/>
      <c r="V8" s="226"/>
      <c r="W8" s="226"/>
      <c r="X8" s="226"/>
      <c r="Y8" s="226"/>
      <c r="Z8" s="226"/>
      <c r="AA8" s="226"/>
      <c r="AB8" s="226"/>
      <c r="AC8" s="226"/>
      <c r="AD8" s="267"/>
      <c r="AE8" s="282"/>
      <c r="AF8" s="286" t="s">
        <v>40</v>
      </c>
      <c r="AG8" s="306"/>
      <c r="AH8" s="326"/>
      <c r="AI8" s="326"/>
      <c r="AJ8" s="326"/>
      <c r="AK8" s="349"/>
      <c r="AL8" s="326"/>
      <c r="AM8" s="286" t="s">
        <v>40</v>
      </c>
      <c r="AN8" s="306"/>
      <c r="AO8" s="282"/>
      <c r="AP8" s="406" t="s">
        <v>19</v>
      </c>
      <c r="AQ8" s="226"/>
      <c r="AR8" s="226"/>
      <c r="AS8" s="226"/>
      <c r="AT8" s="226"/>
      <c r="AU8" s="226"/>
      <c r="AV8" s="226"/>
      <c r="AW8" s="226"/>
      <c r="AX8" s="226"/>
      <c r="AY8" s="226"/>
      <c r="AZ8" s="226"/>
      <c r="BA8" s="267"/>
      <c r="BB8" s="27" t="s">
        <v>25</v>
      </c>
      <c r="BC8" s="40" t="s">
        <v>26</v>
      </c>
      <c r="BD8" s="55"/>
      <c r="BE8" s="66"/>
      <c r="BF8" s="83" t="s">
        <v>4</v>
      </c>
      <c r="BG8" s="93"/>
      <c r="BH8" s="93"/>
      <c r="BI8" s="93"/>
      <c r="BJ8" s="93"/>
      <c r="BK8" s="495"/>
      <c r="BL8" s="83" t="s">
        <v>20</v>
      </c>
      <c r="BM8" s="93"/>
      <c r="BN8" s="93"/>
      <c r="BO8" s="93"/>
      <c r="BP8" s="125" t="s">
        <v>41</v>
      </c>
      <c r="BQ8" s="562"/>
      <c r="BR8" s="574"/>
      <c r="BS8" s="586" t="s">
        <v>42</v>
      </c>
      <c r="BT8" s="574"/>
      <c r="BU8" s="586" t="s">
        <v>43</v>
      </c>
      <c r="BV8" s="627"/>
      <c r="BW8" s="646" t="s">
        <v>11</v>
      </c>
      <c r="BX8" s="662"/>
    </row>
    <row r="9" spans="2:89" s="10" customFormat="1" ht="33" customHeight="1">
      <c r="B9" s="17"/>
      <c r="C9" s="32"/>
      <c r="D9" s="32"/>
      <c r="E9" s="32"/>
      <c r="F9" s="32"/>
      <c r="G9" s="32"/>
      <c r="H9" s="32"/>
      <c r="I9" s="32"/>
      <c r="J9" s="32"/>
      <c r="K9" s="32"/>
      <c r="L9" s="41"/>
      <c r="M9" s="56"/>
      <c r="N9" s="67"/>
      <c r="O9" s="157"/>
      <c r="P9" s="174"/>
      <c r="Q9" s="196"/>
      <c r="R9" s="174"/>
      <c r="S9" s="217">
        <v>1</v>
      </c>
      <c r="T9" s="235">
        <v>2</v>
      </c>
      <c r="U9" s="235">
        <v>3</v>
      </c>
      <c r="V9" s="235">
        <v>4</v>
      </c>
      <c r="W9" s="235">
        <v>5</v>
      </c>
      <c r="X9" s="235">
        <v>6</v>
      </c>
      <c r="Y9" s="235">
        <v>7</v>
      </c>
      <c r="Z9" s="235">
        <v>8</v>
      </c>
      <c r="AA9" s="235">
        <v>9</v>
      </c>
      <c r="AB9" s="235">
        <v>10</v>
      </c>
      <c r="AC9" s="235">
        <v>11</v>
      </c>
      <c r="AD9" s="268">
        <v>12</v>
      </c>
      <c r="AE9" s="282"/>
      <c r="AF9" s="287"/>
      <c r="AG9" s="307"/>
      <c r="AH9" s="326"/>
      <c r="AI9" s="326"/>
      <c r="AJ9" s="326"/>
      <c r="AK9" s="349"/>
      <c r="AL9" s="326"/>
      <c r="AM9" s="287"/>
      <c r="AN9" s="307"/>
      <c r="AO9" s="282"/>
      <c r="AP9" s="411">
        <v>1</v>
      </c>
      <c r="AQ9" s="235">
        <v>2</v>
      </c>
      <c r="AR9" s="235">
        <v>3</v>
      </c>
      <c r="AS9" s="235">
        <v>4</v>
      </c>
      <c r="AT9" s="235">
        <v>5</v>
      </c>
      <c r="AU9" s="235">
        <v>6</v>
      </c>
      <c r="AV9" s="235">
        <v>7</v>
      </c>
      <c r="AW9" s="235">
        <v>8</v>
      </c>
      <c r="AX9" s="235">
        <v>9</v>
      </c>
      <c r="AY9" s="235">
        <v>10</v>
      </c>
      <c r="AZ9" s="235">
        <v>11</v>
      </c>
      <c r="BA9" s="268">
        <v>12</v>
      </c>
      <c r="BB9" s="443"/>
      <c r="BC9" s="41"/>
      <c r="BD9" s="56"/>
      <c r="BE9" s="67"/>
      <c r="BF9" s="84"/>
      <c r="BG9" s="94"/>
      <c r="BH9" s="94"/>
      <c r="BI9" s="94"/>
      <c r="BJ9" s="94"/>
      <c r="BK9" s="496"/>
      <c r="BL9" s="84"/>
      <c r="BM9" s="94"/>
      <c r="BN9" s="94"/>
      <c r="BO9" s="94"/>
      <c r="BP9" s="547"/>
      <c r="BQ9" s="563"/>
      <c r="BR9" s="575"/>
      <c r="BS9" s="587"/>
      <c r="BT9" s="575"/>
      <c r="BU9" s="587"/>
      <c r="BV9" s="628"/>
      <c r="BW9" s="547" t="s">
        <v>12</v>
      </c>
      <c r="BX9" s="628"/>
      <c r="CA9" s="10" t="s">
        <v>38</v>
      </c>
    </row>
    <row r="10" spans="2:89" s="10" customFormat="1" ht="33" customHeight="1">
      <c r="B10" s="18"/>
      <c r="C10" s="33"/>
      <c r="D10" s="33"/>
      <c r="E10" s="33"/>
      <c r="F10" s="33"/>
      <c r="G10" s="33"/>
      <c r="H10" s="33"/>
      <c r="I10" s="33"/>
      <c r="J10" s="33"/>
      <c r="K10" s="33"/>
      <c r="L10" s="42"/>
      <c r="M10" s="57"/>
      <c r="N10" s="68"/>
      <c r="O10" s="158"/>
      <c r="P10" s="175"/>
      <c r="Q10" s="197" t="s">
        <v>44</v>
      </c>
      <c r="R10" s="175"/>
      <c r="S10" s="218" t="s">
        <v>35</v>
      </c>
      <c r="T10" s="236" t="s">
        <v>35</v>
      </c>
      <c r="U10" s="236" t="s">
        <v>35</v>
      </c>
      <c r="V10" s="236" t="s">
        <v>35</v>
      </c>
      <c r="W10" s="236" t="s">
        <v>35</v>
      </c>
      <c r="X10" s="236" t="s">
        <v>35</v>
      </c>
      <c r="Y10" s="236" t="s">
        <v>35</v>
      </c>
      <c r="Z10" s="236" t="s">
        <v>35</v>
      </c>
      <c r="AA10" s="236" t="s">
        <v>35</v>
      </c>
      <c r="AB10" s="236" t="s">
        <v>35</v>
      </c>
      <c r="AC10" s="236" t="s">
        <v>35</v>
      </c>
      <c r="AD10" s="269" t="s">
        <v>35</v>
      </c>
      <c r="AE10" s="282"/>
      <c r="AF10" s="288"/>
      <c r="AG10" s="308"/>
      <c r="AH10" s="326"/>
      <c r="AI10" s="326"/>
      <c r="AJ10" s="326"/>
      <c r="AK10" s="349"/>
      <c r="AL10" s="326"/>
      <c r="AM10" s="288"/>
      <c r="AN10" s="308"/>
      <c r="AO10" s="282"/>
      <c r="AP10" s="412" t="s">
        <v>35</v>
      </c>
      <c r="AQ10" s="236" t="s">
        <v>35</v>
      </c>
      <c r="AR10" s="236" t="s">
        <v>35</v>
      </c>
      <c r="AS10" s="236" t="s">
        <v>35</v>
      </c>
      <c r="AT10" s="236" t="s">
        <v>35</v>
      </c>
      <c r="AU10" s="236" t="s">
        <v>35</v>
      </c>
      <c r="AV10" s="236" t="s">
        <v>35</v>
      </c>
      <c r="AW10" s="236" t="s">
        <v>35</v>
      </c>
      <c r="AX10" s="236" t="s">
        <v>35</v>
      </c>
      <c r="AY10" s="236" t="s">
        <v>35</v>
      </c>
      <c r="AZ10" s="236" t="s">
        <v>35</v>
      </c>
      <c r="BA10" s="269" t="s">
        <v>35</v>
      </c>
      <c r="BB10" s="444"/>
      <c r="BC10" s="42"/>
      <c r="BD10" s="57"/>
      <c r="BE10" s="68"/>
      <c r="BF10" s="85"/>
      <c r="BG10" s="95"/>
      <c r="BH10" s="95"/>
      <c r="BI10" s="95"/>
      <c r="BJ10" s="95"/>
      <c r="BK10" s="497"/>
      <c r="BL10" s="85"/>
      <c r="BM10" s="95"/>
      <c r="BN10" s="95"/>
      <c r="BO10" s="95"/>
      <c r="BP10" s="548"/>
      <c r="BQ10" s="564"/>
      <c r="BR10" s="576"/>
      <c r="BS10" s="588"/>
      <c r="BT10" s="576"/>
      <c r="BU10" s="588"/>
      <c r="BV10" s="629"/>
      <c r="BW10" s="547"/>
      <c r="BX10" s="628"/>
      <c r="CA10" s="10" t="s">
        <v>7</v>
      </c>
      <c r="CB10" s="10" t="s">
        <v>29</v>
      </c>
    </row>
    <row r="11" spans="2:89" s="10" customFormat="1" ht="24" customHeight="1">
      <c r="B11" s="19" t="s">
        <v>45</v>
      </c>
      <c r="C11" s="34" t="s">
        <v>46</v>
      </c>
      <c r="D11" s="48"/>
      <c r="E11" s="48"/>
      <c r="F11" s="74" t="s">
        <v>49</v>
      </c>
      <c r="G11" s="74"/>
      <c r="H11" s="74"/>
      <c r="I11" s="99" t="s">
        <v>100</v>
      </c>
      <c r="J11" s="106"/>
      <c r="K11" s="110"/>
      <c r="L11" s="119">
        <v>370650</v>
      </c>
      <c r="M11" s="135"/>
      <c r="N11" s="149" t="s">
        <v>50</v>
      </c>
      <c r="O11" s="159" t="s">
        <v>38</v>
      </c>
      <c r="P11" s="176">
        <f>Q11+R11+Q12</f>
        <v>163000</v>
      </c>
      <c r="Q11" s="176"/>
      <c r="R11" s="176">
        <f>7000*9</f>
        <v>63000</v>
      </c>
      <c r="S11" s="219" t="s">
        <v>29</v>
      </c>
      <c r="T11" s="237" t="s">
        <v>29</v>
      </c>
      <c r="U11" s="237" t="s">
        <v>29</v>
      </c>
      <c r="V11" s="237" t="s">
        <v>29</v>
      </c>
      <c r="W11" s="237" t="s">
        <v>29</v>
      </c>
      <c r="X11" s="237" t="s">
        <v>29</v>
      </c>
      <c r="Y11" s="237" t="s">
        <v>29</v>
      </c>
      <c r="Z11" s="237" t="s">
        <v>29</v>
      </c>
      <c r="AA11" s="237" t="s">
        <v>29</v>
      </c>
      <c r="AB11" s="265"/>
      <c r="AC11" s="265"/>
      <c r="AD11" s="270"/>
      <c r="AE11" s="283" t="s">
        <v>51</v>
      </c>
      <c r="AF11" s="289">
        <v>9</v>
      </c>
      <c r="AG11" s="309"/>
      <c r="AH11" s="327"/>
      <c r="AI11" s="327"/>
      <c r="AJ11" s="327"/>
      <c r="AK11" s="350"/>
      <c r="AL11" s="327"/>
      <c r="AM11" s="289">
        <v>12</v>
      </c>
      <c r="AN11" s="393"/>
      <c r="AO11" s="400" t="s">
        <v>52</v>
      </c>
      <c r="AP11" s="413" t="s">
        <v>29</v>
      </c>
      <c r="AQ11" s="422" t="s">
        <v>29</v>
      </c>
      <c r="AR11" s="422" t="s">
        <v>29</v>
      </c>
      <c r="AS11" s="422" t="s">
        <v>29</v>
      </c>
      <c r="AT11" s="422" t="s">
        <v>15</v>
      </c>
      <c r="AU11" s="422" t="s">
        <v>29</v>
      </c>
      <c r="AV11" s="422" t="s">
        <v>29</v>
      </c>
      <c r="AW11" s="422" t="s">
        <v>29</v>
      </c>
      <c r="AX11" s="422" t="s">
        <v>29</v>
      </c>
      <c r="AY11" s="422" t="s">
        <v>29</v>
      </c>
      <c r="AZ11" s="422" t="s">
        <v>29</v>
      </c>
      <c r="BA11" s="441" t="s">
        <v>29</v>
      </c>
      <c r="BB11" s="451" t="s">
        <v>45</v>
      </c>
      <c r="BC11" s="462" t="s">
        <v>55</v>
      </c>
      <c r="BD11" s="464"/>
      <c r="BE11" s="467"/>
      <c r="BF11" s="476" t="s">
        <v>56</v>
      </c>
      <c r="BG11" s="480"/>
      <c r="BH11" s="484"/>
      <c r="BI11" s="99" t="s">
        <v>117</v>
      </c>
      <c r="BJ11" s="106"/>
      <c r="BK11" s="110"/>
      <c r="BL11" s="500" t="s">
        <v>58</v>
      </c>
      <c r="BM11" s="509"/>
      <c r="BN11" s="524" t="s">
        <v>59</v>
      </c>
      <c r="BO11" s="535"/>
      <c r="BP11" s="549">
        <v>35000</v>
      </c>
      <c r="BQ11" s="565"/>
      <c r="BR11" s="577"/>
      <c r="BS11" s="589">
        <v>535000</v>
      </c>
      <c r="BT11" s="577"/>
      <c r="BU11" s="589">
        <v>49000</v>
      </c>
      <c r="BV11" s="630"/>
      <c r="BW11" s="647"/>
      <c r="BX11" s="663"/>
      <c r="CB11" s="10" t="s">
        <v>15</v>
      </c>
    </row>
    <row r="12" spans="2:89" s="10" customFormat="1" ht="24" customHeight="1">
      <c r="B12" s="20"/>
      <c r="C12" s="35"/>
      <c r="D12" s="49"/>
      <c r="E12" s="49"/>
      <c r="F12" s="75" t="s">
        <v>57</v>
      </c>
      <c r="G12" s="75"/>
      <c r="H12" s="75"/>
      <c r="I12" s="100" t="s">
        <v>115</v>
      </c>
      <c r="J12" s="107"/>
      <c r="K12" s="111"/>
      <c r="L12" s="120"/>
      <c r="M12" s="136"/>
      <c r="N12" s="150"/>
      <c r="O12" s="160"/>
      <c r="P12" s="177"/>
      <c r="Q12" s="198">
        <v>100000</v>
      </c>
      <c r="R12" s="177"/>
      <c r="S12" s="220"/>
      <c r="T12" s="238"/>
      <c r="U12" s="238"/>
      <c r="V12" s="238"/>
      <c r="W12" s="238"/>
      <c r="X12" s="238"/>
      <c r="Y12" s="238"/>
      <c r="Z12" s="238"/>
      <c r="AA12" s="238"/>
      <c r="AB12" s="266"/>
      <c r="AC12" s="266"/>
      <c r="AD12" s="271"/>
      <c r="AE12" s="283"/>
      <c r="AF12" s="290"/>
      <c r="AG12" s="310"/>
      <c r="AH12" s="327"/>
      <c r="AI12" s="327"/>
      <c r="AJ12" s="327"/>
      <c r="AK12" s="350"/>
      <c r="AL12" s="327"/>
      <c r="AM12" s="301"/>
      <c r="AN12" s="321"/>
      <c r="AO12" s="400"/>
      <c r="AP12" s="414"/>
      <c r="AQ12" s="423"/>
      <c r="AR12" s="423"/>
      <c r="AS12" s="423"/>
      <c r="AT12" s="423"/>
      <c r="AU12" s="423"/>
      <c r="AV12" s="423"/>
      <c r="AW12" s="423"/>
      <c r="AX12" s="423"/>
      <c r="AY12" s="423"/>
      <c r="AZ12" s="423"/>
      <c r="BA12" s="442"/>
      <c r="BB12" s="30"/>
      <c r="BC12" s="463"/>
      <c r="BD12" s="465"/>
      <c r="BE12" s="468"/>
      <c r="BF12" s="76" t="s">
        <v>62</v>
      </c>
      <c r="BG12" s="90"/>
      <c r="BH12" s="96"/>
      <c r="BI12" s="100" t="s">
        <v>116</v>
      </c>
      <c r="BJ12" s="107"/>
      <c r="BK12" s="111"/>
      <c r="BL12" s="501" t="s">
        <v>63</v>
      </c>
      <c r="BM12" s="510"/>
      <c r="BN12" s="525" t="s">
        <v>50</v>
      </c>
      <c r="BO12" s="536"/>
      <c r="BP12" s="550"/>
      <c r="BQ12" s="566"/>
      <c r="BR12" s="578"/>
      <c r="BS12" s="590"/>
      <c r="BT12" s="602"/>
      <c r="BU12" s="590"/>
      <c r="BV12" s="631"/>
      <c r="BW12" s="648"/>
      <c r="BX12" s="664"/>
      <c r="BZ12" s="676" t="s">
        <v>64</v>
      </c>
      <c r="CA12" s="676" t="s">
        <v>32</v>
      </c>
      <c r="CB12" s="676" t="s">
        <v>13</v>
      </c>
      <c r="CC12" s="676" t="s">
        <v>47</v>
      </c>
      <c r="CD12" s="676" t="s">
        <v>65</v>
      </c>
      <c r="CE12" s="676" t="s">
        <v>21</v>
      </c>
      <c r="CF12" s="676" t="s">
        <v>14</v>
      </c>
      <c r="CG12" s="676" t="s">
        <v>24</v>
      </c>
      <c r="CH12" s="676" t="s">
        <v>66</v>
      </c>
      <c r="CI12" s="676" t="s">
        <v>68</v>
      </c>
      <c r="CJ12" s="676" t="s">
        <v>67</v>
      </c>
      <c r="CK12" s="676" t="s">
        <v>27</v>
      </c>
    </row>
    <row r="13" spans="2:89" s="10" customFormat="1" ht="24" customHeight="1">
      <c r="B13" s="21">
        <v>1</v>
      </c>
      <c r="C13" s="36"/>
      <c r="D13" s="50"/>
      <c r="E13" s="50"/>
      <c r="F13" s="75" t="s">
        <v>49</v>
      </c>
      <c r="G13" s="75"/>
      <c r="H13" s="75"/>
      <c r="I13" s="101"/>
      <c r="J13" s="108"/>
      <c r="K13" s="112"/>
      <c r="L13" s="121"/>
      <c r="M13" s="137"/>
      <c r="N13" s="151"/>
      <c r="O13" s="161"/>
      <c r="P13" s="178">
        <f>IFERROR(Q13+Q14+R13,"")</f>
        <v>0</v>
      </c>
      <c r="Q13" s="199"/>
      <c r="R13" s="207" t="str">
        <f>IFERROR(AF13*$AG$33,"0")</f>
        <v>0</v>
      </c>
      <c r="S13" s="221"/>
      <c r="T13" s="221"/>
      <c r="U13" s="221"/>
      <c r="V13" s="221"/>
      <c r="W13" s="221"/>
      <c r="X13" s="221"/>
      <c r="Y13" s="221"/>
      <c r="Z13" s="221"/>
      <c r="AA13" s="221"/>
      <c r="AB13" s="245"/>
      <c r="AC13" s="245"/>
      <c r="AD13" s="272"/>
      <c r="AE13" s="283" t="s">
        <v>51</v>
      </c>
      <c r="AF13" s="291">
        <f>COUNTIF(S13:AD14,$CB$10)</f>
        <v>0</v>
      </c>
      <c r="AG13" s="311"/>
      <c r="AH13" s="328"/>
      <c r="AI13" s="328"/>
      <c r="AJ13" s="328"/>
      <c r="AK13" s="351"/>
      <c r="AL13" s="328"/>
      <c r="AM13" s="291">
        <f>COUNTIF(AP13:BA14,$CB$10)+COUNTIF(AP13:BA14,$CB$11)</f>
        <v>0</v>
      </c>
      <c r="AN13" s="311"/>
      <c r="AO13" s="400" t="s">
        <v>52</v>
      </c>
      <c r="AP13" s="221"/>
      <c r="AQ13" s="221"/>
      <c r="AR13" s="221"/>
      <c r="AS13" s="221"/>
      <c r="AT13" s="221"/>
      <c r="AU13" s="221"/>
      <c r="AV13" s="221"/>
      <c r="AW13" s="221"/>
      <c r="AX13" s="221"/>
      <c r="AY13" s="221"/>
      <c r="AZ13" s="245"/>
      <c r="BA13" s="272"/>
      <c r="BB13" s="22">
        <v>1</v>
      </c>
      <c r="BC13" s="36"/>
      <c r="BD13" s="50"/>
      <c r="BE13" s="50"/>
      <c r="BF13" s="76" t="s">
        <v>56</v>
      </c>
      <c r="BG13" s="90"/>
      <c r="BH13" s="96"/>
      <c r="BI13" s="101"/>
      <c r="BJ13" s="108"/>
      <c r="BK13" s="112"/>
      <c r="BL13" s="501" t="s">
        <v>58</v>
      </c>
      <c r="BM13" s="510"/>
      <c r="BN13" s="526"/>
      <c r="BO13" s="537"/>
      <c r="BP13" s="551" t="str">
        <f>IFERROR(SUM(BZ13:CK13)*$AG$33,"0")</f>
        <v>0</v>
      </c>
      <c r="BQ13" s="567"/>
      <c r="BR13" s="567"/>
      <c r="BS13" s="591">
        <f>IFERROR(BN13+BN14+BP13,"")</f>
        <v>0</v>
      </c>
      <c r="BT13" s="603"/>
      <c r="BU13" s="614" t="str">
        <f>IFERROR((AM13-SUM(BZ13:CK13))*$AG$33,"0")</f>
        <v>0</v>
      </c>
      <c r="BV13" s="632"/>
      <c r="BW13" s="649"/>
      <c r="BX13" s="665"/>
      <c r="BZ13" s="676">
        <f>IF(AP13=$CB$11,COUNTA($AP13)-1,0)</f>
        <v>0</v>
      </c>
      <c r="CA13" s="676">
        <f>IF(AQ13=$CB$11,COUNTA($AP13:AQ14)-1,0)</f>
        <v>0</v>
      </c>
      <c r="CB13" s="676">
        <f>IF(AR13=$CB$11,COUNTA($AP13:AR14)-1,0)</f>
        <v>0</v>
      </c>
      <c r="CC13" s="676">
        <f>IF(AS13=$CB$11,COUNTA($AP13:AS14)-1,0)</f>
        <v>0</v>
      </c>
      <c r="CD13" s="676">
        <f>IF(AT13=$CB$11,COUNTA($AP13:AT14)-1,0)</f>
        <v>0</v>
      </c>
      <c r="CE13" s="676">
        <f>IF(AU13=$CB$11,COUNTA($AP13:AU14)-1,0)</f>
        <v>0</v>
      </c>
      <c r="CF13" s="676">
        <f>IF(AV13=$CB$11,COUNTA($AP13:AV14)-1,0)</f>
        <v>0</v>
      </c>
      <c r="CG13" s="676">
        <f>IF(AW13=$CB$11,COUNTA($AP13:AW14)-1,0)</f>
        <v>0</v>
      </c>
      <c r="CH13" s="676">
        <f>IF(AX13=$CB$11,COUNTA($AP13:AX14)-1,0)</f>
        <v>0</v>
      </c>
      <c r="CI13" s="676">
        <f>IF(AY13=$CB$11,COUNTA($AP13:AY14)-1,0)</f>
        <v>0</v>
      </c>
      <c r="CJ13" s="676">
        <f>IF(AZ13=$CB$11,COUNTA($AP13:AZ14)-1,0)</f>
        <v>0</v>
      </c>
      <c r="CK13" s="676">
        <f>IF(BA13=$CB$11,COUNTA($AP13:BA14)-1,0)</f>
        <v>0</v>
      </c>
    </row>
    <row r="14" spans="2:89" s="10" customFormat="1" ht="24" customHeight="1">
      <c r="B14" s="21"/>
      <c r="C14" s="36"/>
      <c r="D14" s="50"/>
      <c r="E14" s="50"/>
      <c r="F14" s="75" t="s">
        <v>57</v>
      </c>
      <c r="G14" s="75"/>
      <c r="H14" s="75"/>
      <c r="I14" s="101"/>
      <c r="J14" s="108"/>
      <c r="K14" s="112"/>
      <c r="L14" s="122"/>
      <c r="M14" s="138"/>
      <c r="N14" s="152"/>
      <c r="O14" s="162"/>
      <c r="P14" s="178"/>
      <c r="Q14" s="199"/>
      <c r="R14" s="207"/>
      <c r="S14" s="222"/>
      <c r="T14" s="222"/>
      <c r="U14" s="222"/>
      <c r="V14" s="222"/>
      <c r="W14" s="222"/>
      <c r="X14" s="222"/>
      <c r="Y14" s="222"/>
      <c r="Z14" s="222"/>
      <c r="AA14" s="222"/>
      <c r="AB14" s="245"/>
      <c r="AC14" s="245"/>
      <c r="AD14" s="272"/>
      <c r="AE14" s="283"/>
      <c r="AF14" s="292"/>
      <c r="AG14" s="312"/>
      <c r="AH14" s="328"/>
      <c r="AI14" s="328"/>
      <c r="AJ14" s="328"/>
      <c r="AK14" s="351"/>
      <c r="AL14" s="328"/>
      <c r="AM14" s="292"/>
      <c r="AN14" s="312"/>
      <c r="AO14" s="400"/>
      <c r="AP14" s="222"/>
      <c r="AQ14" s="222"/>
      <c r="AR14" s="222"/>
      <c r="AS14" s="222"/>
      <c r="AT14" s="222"/>
      <c r="AU14" s="222"/>
      <c r="AV14" s="222"/>
      <c r="AW14" s="222"/>
      <c r="AX14" s="222"/>
      <c r="AY14" s="222"/>
      <c r="AZ14" s="245"/>
      <c r="BA14" s="272"/>
      <c r="BB14" s="23"/>
      <c r="BC14" s="36"/>
      <c r="BD14" s="50"/>
      <c r="BE14" s="50"/>
      <c r="BF14" s="76" t="s">
        <v>62</v>
      </c>
      <c r="BG14" s="90"/>
      <c r="BH14" s="96"/>
      <c r="BI14" s="101"/>
      <c r="BJ14" s="108"/>
      <c r="BK14" s="112"/>
      <c r="BL14" s="501" t="s">
        <v>63</v>
      </c>
      <c r="BM14" s="510"/>
      <c r="BN14" s="526"/>
      <c r="BO14" s="537"/>
      <c r="BP14" s="551"/>
      <c r="BQ14" s="567"/>
      <c r="BR14" s="567"/>
      <c r="BS14" s="592"/>
      <c r="BT14" s="604"/>
      <c r="BU14" s="615"/>
      <c r="BV14" s="633"/>
      <c r="BW14" s="649"/>
      <c r="BX14" s="665"/>
    </row>
    <row r="15" spans="2:89" s="10" customFormat="1" ht="24" customHeight="1">
      <c r="B15" s="22">
        <v>2</v>
      </c>
      <c r="C15" s="37"/>
      <c r="D15" s="51"/>
      <c r="E15" s="63"/>
      <c r="F15" s="75" t="s">
        <v>49</v>
      </c>
      <c r="G15" s="75"/>
      <c r="H15" s="75"/>
      <c r="I15" s="101"/>
      <c r="J15" s="108"/>
      <c r="K15" s="112"/>
      <c r="L15" s="121"/>
      <c r="M15" s="137"/>
      <c r="N15" s="151"/>
      <c r="O15" s="161"/>
      <c r="P15" s="178">
        <f>IFERROR(Q15+Q16+R15,"")</f>
        <v>0</v>
      </c>
      <c r="Q15" s="199"/>
      <c r="R15" s="207" t="str">
        <f>IFERROR(AF15*$AG$33,"0")</f>
        <v>0</v>
      </c>
      <c r="S15" s="223"/>
      <c r="T15" s="239"/>
      <c r="U15" s="245"/>
      <c r="V15" s="245"/>
      <c r="W15" s="245"/>
      <c r="X15" s="245"/>
      <c r="Y15" s="245"/>
      <c r="Z15" s="245"/>
      <c r="AA15" s="245"/>
      <c r="AB15" s="245"/>
      <c r="AC15" s="245"/>
      <c r="AD15" s="272"/>
      <c r="AE15" s="283" t="s">
        <v>51</v>
      </c>
      <c r="AF15" s="291">
        <f>COUNTIF(S15:AD16,$CB$10)</f>
        <v>0</v>
      </c>
      <c r="AG15" s="311"/>
      <c r="AH15" s="328"/>
      <c r="AI15" s="328"/>
      <c r="AJ15" s="328"/>
      <c r="AK15" s="351"/>
      <c r="AL15" s="328"/>
      <c r="AM15" s="291">
        <f>COUNTIF(AP15:BA16,$CB$10)+COUNTIF(AP15:BA16,$CB$11)</f>
        <v>0</v>
      </c>
      <c r="AN15" s="311"/>
      <c r="AO15" s="400" t="s">
        <v>52</v>
      </c>
      <c r="AP15" s="223"/>
      <c r="AQ15" s="239"/>
      <c r="AR15" s="245"/>
      <c r="AS15" s="245"/>
      <c r="AT15" s="221"/>
      <c r="AU15" s="245"/>
      <c r="AV15" s="245"/>
      <c r="AW15" s="245"/>
      <c r="AX15" s="245"/>
      <c r="AY15" s="245"/>
      <c r="AZ15" s="245"/>
      <c r="BA15" s="272"/>
      <c r="BB15" s="22">
        <v>2</v>
      </c>
      <c r="BC15" s="36"/>
      <c r="BD15" s="50"/>
      <c r="BE15" s="50"/>
      <c r="BF15" s="76" t="s">
        <v>56</v>
      </c>
      <c r="BG15" s="90"/>
      <c r="BH15" s="96"/>
      <c r="BI15" s="101"/>
      <c r="BJ15" s="108"/>
      <c r="BK15" s="112"/>
      <c r="BL15" s="501" t="s">
        <v>58</v>
      </c>
      <c r="BM15" s="510"/>
      <c r="BN15" s="526"/>
      <c r="BO15" s="537"/>
      <c r="BP15" s="551" t="str">
        <f>IFERROR(SUM(BZ15:CK15)*$AG$33,"0")</f>
        <v>0</v>
      </c>
      <c r="BQ15" s="567"/>
      <c r="BR15" s="567"/>
      <c r="BS15" s="591">
        <f>IFERROR(BN15+BN16+BP15,"")</f>
        <v>0</v>
      </c>
      <c r="BT15" s="603"/>
      <c r="BU15" s="614" t="str">
        <f>IFERROR((AM15-SUM(BZ15:CK15))*$AG$33,"0")</f>
        <v>0</v>
      </c>
      <c r="BV15" s="632"/>
      <c r="BW15" s="649"/>
      <c r="BX15" s="665"/>
      <c r="BZ15" s="676">
        <f>IF(AP15=$CB$11,COUNTA($AP15)-1,0)</f>
        <v>0</v>
      </c>
      <c r="CA15" s="676">
        <f>IF(AQ15=$CB$11,COUNTA($AP15:AQ16)-1,0)</f>
        <v>0</v>
      </c>
      <c r="CB15" s="676">
        <f>IF(AR15=$CB$11,COUNTA($AP15:AR16)-1,0)</f>
        <v>0</v>
      </c>
      <c r="CC15" s="676">
        <f>IF(AS15=$CB$11,COUNTA($AP15:AS16)-1,0)</f>
        <v>0</v>
      </c>
      <c r="CD15" s="676">
        <f>IF(AT15=$CB$11,COUNTA($AP15:AT16)-1,0)</f>
        <v>0</v>
      </c>
      <c r="CE15" s="676">
        <f>IF(AU15=$CB$11,COUNTA($AP15:AU16)-1,0)</f>
        <v>0</v>
      </c>
      <c r="CF15" s="676">
        <f>IF(AV15=$CB$11,COUNTA($AP15:AV16)-1,0)</f>
        <v>0</v>
      </c>
      <c r="CG15" s="676">
        <f>IF(AW15=$CB$11,COUNTA($AP15:AW16)-1,0)</f>
        <v>0</v>
      </c>
      <c r="CH15" s="676">
        <f>IF(AX15=$CB$11,COUNTA($AP15:AX16)-1,0)</f>
        <v>0</v>
      </c>
      <c r="CI15" s="676">
        <f>IF(AY15=$CB$11,COUNTA($AP15:AY16)-1,0)</f>
        <v>0</v>
      </c>
      <c r="CJ15" s="676">
        <f>IF(AZ15=$CB$11,COUNTA($AP15:AZ16)-1,0)</f>
        <v>0</v>
      </c>
      <c r="CK15" s="676">
        <f>IF(BA15=$CB$11,COUNTA($AP15:BA16)-1,0)</f>
        <v>0</v>
      </c>
    </row>
    <row r="16" spans="2:89" s="10" customFormat="1" ht="24" customHeight="1">
      <c r="B16" s="23"/>
      <c r="C16" s="38"/>
      <c r="D16" s="52"/>
      <c r="E16" s="64"/>
      <c r="F16" s="75" t="s">
        <v>57</v>
      </c>
      <c r="G16" s="75"/>
      <c r="H16" s="75"/>
      <c r="I16" s="101"/>
      <c r="J16" s="108"/>
      <c r="K16" s="112"/>
      <c r="L16" s="122"/>
      <c r="M16" s="138"/>
      <c r="N16" s="152"/>
      <c r="O16" s="162"/>
      <c r="P16" s="178"/>
      <c r="Q16" s="199"/>
      <c r="R16" s="207"/>
      <c r="S16" s="223"/>
      <c r="T16" s="239"/>
      <c r="U16" s="245"/>
      <c r="V16" s="245"/>
      <c r="W16" s="245"/>
      <c r="X16" s="245"/>
      <c r="Y16" s="245"/>
      <c r="Z16" s="245"/>
      <c r="AA16" s="245"/>
      <c r="AB16" s="245"/>
      <c r="AC16" s="245"/>
      <c r="AD16" s="272"/>
      <c r="AE16" s="283"/>
      <c r="AF16" s="292"/>
      <c r="AG16" s="312"/>
      <c r="AH16" s="328"/>
      <c r="AI16" s="328"/>
      <c r="AJ16" s="328"/>
      <c r="AK16" s="351"/>
      <c r="AL16" s="328"/>
      <c r="AM16" s="292"/>
      <c r="AN16" s="312"/>
      <c r="AO16" s="400"/>
      <c r="AP16" s="223"/>
      <c r="AQ16" s="239"/>
      <c r="AR16" s="245"/>
      <c r="AS16" s="245"/>
      <c r="AT16" s="222"/>
      <c r="AU16" s="245"/>
      <c r="AV16" s="245"/>
      <c r="AW16" s="245"/>
      <c r="AX16" s="245"/>
      <c r="AY16" s="245"/>
      <c r="AZ16" s="245"/>
      <c r="BA16" s="272"/>
      <c r="BB16" s="23"/>
      <c r="BC16" s="36"/>
      <c r="BD16" s="50"/>
      <c r="BE16" s="50"/>
      <c r="BF16" s="76" t="s">
        <v>62</v>
      </c>
      <c r="BG16" s="90"/>
      <c r="BH16" s="96"/>
      <c r="BI16" s="101"/>
      <c r="BJ16" s="108"/>
      <c r="BK16" s="112"/>
      <c r="BL16" s="501" t="s">
        <v>63</v>
      </c>
      <c r="BM16" s="510"/>
      <c r="BN16" s="526"/>
      <c r="BO16" s="537"/>
      <c r="BP16" s="551"/>
      <c r="BQ16" s="567"/>
      <c r="BR16" s="567"/>
      <c r="BS16" s="592"/>
      <c r="BT16" s="604"/>
      <c r="BU16" s="615"/>
      <c r="BV16" s="633"/>
      <c r="BW16" s="649"/>
      <c r="BX16" s="665"/>
    </row>
    <row r="17" spans="1:89" s="10" customFormat="1" ht="24" customHeight="1">
      <c r="B17" s="22">
        <v>3</v>
      </c>
      <c r="C17" s="37"/>
      <c r="D17" s="51"/>
      <c r="E17" s="63"/>
      <c r="F17" s="76" t="s">
        <v>49</v>
      </c>
      <c r="G17" s="90"/>
      <c r="H17" s="96"/>
      <c r="I17" s="101"/>
      <c r="J17" s="108"/>
      <c r="K17" s="112"/>
      <c r="L17" s="121"/>
      <c r="M17" s="137"/>
      <c r="N17" s="151"/>
      <c r="O17" s="161"/>
      <c r="P17" s="178">
        <f>IFERROR(Q17+Q18+R17,"")</f>
        <v>0</v>
      </c>
      <c r="Q17" s="199"/>
      <c r="R17" s="207" t="str">
        <f>IFERROR(AF17*$AG$33,"0")</f>
        <v>0</v>
      </c>
      <c r="S17" s="223"/>
      <c r="T17" s="239"/>
      <c r="U17" s="245"/>
      <c r="V17" s="245"/>
      <c r="W17" s="245"/>
      <c r="X17" s="245"/>
      <c r="Y17" s="245"/>
      <c r="Z17" s="245"/>
      <c r="AA17" s="245"/>
      <c r="AB17" s="245"/>
      <c r="AC17" s="245"/>
      <c r="AD17" s="272"/>
      <c r="AE17" s="283" t="s">
        <v>51</v>
      </c>
      <c r="AF17" s="291">
        <f>COUNTIF(S17:AD18,$CB$10)</f>
        <v>0</v>
      </c>
      <c r="AG17" s="311"/>
      <c r="AH17" s="328"/>
      <c r="AI17" s="328"/>
      <c r="AJ17" s="328"/>
      <c r="AK17" s="351"/>
      <c r="AL17" s="328"/>
      <c r="AM17" s="291">
        <f>COUNTIF(AP17:BA18,$CB$10)+COUNTIF(AP17:BA18,$CB$11)</f>
        <v>0</v>
      </c>
      <c r="AN17" s="311"/>
      <c r="AO17" s="400" t="s">
        <v>52</v>
      </c>
      <c r="AP17" s="223"/>
      <c r="AQ17" s="239"/>
      <c r="AR17" s="245"/>
      <c r="AS17" s="245"/>
      <c r="AT17" s="221"/>
      <c r="AU17" s="245"/>
      <c r="AV17" s="245"/>
      <c r="AW17" s="245"/>
      <c r="AX17" s="245"/>
      <c r="AY17" s="245"/>
      <c r="AZ17" s="245"/>
      <c r="BA17" s="272"/>
      <c r="BB17" s="22">
        <v>3</v>
      </c>
      <c r="BC17" s="36"/>
      <c r="BD17" s="50"/>
      <c r="BE17" s="50"/>
      <c r="BF17" s="76" t="s">
        <v>56</v>
      </c>
      <c r="BG17" s="90"/>
      <c r="BH17" s="96"/>
      <c r="BI17" s="101"/>
      <c r="BJ17" s="108"/>
      <c r="BK17" s="112"/>
      <c r="BL17" s="501" t="s">
        <v>58</v>
      </c>
      <c r="BM17" s="510"/>
      <c r="BN17" s="526"/>
      <c r="BO17" s="537"/>
      <c r="BP17" s="551" t="str">
        <f>IFERROR(SUM(BZ17:CK17)*$AG$33,"0")</f>
        <v>0</v>
      </c>
      <c r="BQ17" s="567"/>
      <c r="BR17" s="567"/>
      <c r="BS17" s="591">
        <f>IFERROR(BN17+BN18+BP17,"")</f>
        <v>0</v>
      </c>
      <c r="BT17" s="603"/>
      <c r="BU17" s="614" t="str">
        <f>IFERROR((AM17-SUM(BZ17:CK17))*$AG$33,"0")</f>
        <v>0</v>
      </c>
      <c r="BV17" s="632"/>
      <c r="BW17" s="649"/>
      <c r="BX17" s="665"/>
      <c r="BZ17" s="676">
        <f>IF(AP17=$CB$11,COUNTA($AP17)-1,0)</f>
        <v>0</v>
      </c>
      <c r="CA17" s="676">
        <f>IF(AQ17=$CB$11,COUNTA($AP17:AQ18)-1,0)</f>
        <v>0</v>
      </c>
      <c r="CB17" s="676">
        <f>IF(AR17=$CB$11,COUNTA($AP17:AR18)-1,0)</f>
        <v>0</v>
      </c>
      <c r="CC17" s="676">
        <f>IF(AS17=$CB$11,COUNTA($AP17:AS18)-1,0)</f>
        <v>0</v>
      </c>
      <c r="CD17" s="676">
        <f>IF(AT17=$CB$11,COUNTA($AP17:AT18)-1,0)</f>
        <v>0</v>
      </c>
      <c r="CE17" s="676">
        <f>IF(AU17=$CB$11,COUNTA($AP17:AU18)-1,0)</f>
        <v>0</v>
      </c>
      <c r="CF17" s="676">
        <f>IF(AV17=$CB$11,COUNTA($AP17:AV18)-1,0)</f>
        <v>0</v>
      </c>
      <c r="CG17" s="676">
        <f>IF(AW17=$CB$11,COUNTA($AP17:AW18)-1,0)</f>
        <v>0</v>
      </c>
      <c r="CH17" s="676">
        <f>IF(AX17=$CB$11,COUNTA($AP17:AX18)-1,0)</f>
        <v>0</v>
      </c>
      <c r="CI17" s="676">
        <f>IF(AY17=$CB$11,COUNTA($AP17:AY18)-1,0)</f>
        <v>0</v>
      </c>
      <c r="CJ17" s="676">
        <f>IF(AZ17=$CB$11,COUNTA($AP17:AZ18)-1,0)</f>
        <v>0</v>
      </c>
      <c r="CK17" s="676">
        <f>IF(BA17=$CB$11,COUNTA($AP17:BA18)-1,0)</f>
        <v>0</v>
      </c>
    </row>
    <row r="18" spans="1:89" s="10" customFormat="1" ht="24" customHeight="1">
      <c r="B18" s="23"/>
      <c r="C18" s="38"/>
      <c r="D18" s="52"/>
      <c r="E18" s="64"/>
      <c r="F18" s="76" t="s">
        <v>57</v>
      </c>
      <c r="G18" s="90"/>
      <c r="H18" s="96"/>
      <c r="I18" s="101"/>
      <c r="J18" s="108"/>
      <c r="K18" s="112"/>
      <c r="L18" s="122"/>
      <c r="M18" s="138"/>
      <c r="N18" s="152"/>
      <c r="O18" s="162"/>
      <c r="P18" s="178"/>
      <c r="Q18" s="199"/>
      <c r="R18" s="207"/>
      <c r="S18" s="223"/>
      <c r="T18" s="239"/>
      <c r="U18" s="245"/>
      <c r="V18" s="245"/>
      <c r="W18" s="245"/>
      <c r="X18" s="245"/>
      <c r="Y18" s="245"/>
      <c r="Z18" s="245"/>
      <c r="AA18" s="245"/>
      <c r="AB18" s="245"/>
      <c r="AC18" s="245"/>
      <c r="AD18" s="272"/>
      <c r="AE18" s="283"/>
      <c r="AF18" s="292"/>
      <c r="AG18" s="312"/>
      <c r="AH18" s="328"/>
      <c r="AI18" s="328"/>
      <c r="AJ18" s="328"/>
      <c r="AK18" s="351"/>
      <c r="AL18" s="328"/>
      <c r="AM18" s="292"/>
      <c r="AN18" s="312"/>
      <c r="AO18" s="400"/>
      <c r="AP18" s="223"/>
      <c r="AQ18" s="239"/>
      <c r="AR18" s="245"/>
      <c r="AS18" s="245"/>
      <c r="AT18" s="222"/>
      <c r="AU18" s="245"/>
      <c r="AV18" s="245"/>
      <c r="AW18" s="245"/>
      <c r="AX18" s="245"/>
      <c r="AY18" s="245"/>
      <c r="AZ18" s="245"/>
      <c r="BA18" s="272"/>
      <c r="BB18" s="23"/>
      <c r="BC18" s="36"/>
      <c r="BD18" s="50"/>
      <c r="BE18" s="50"/>
      <c r="BF18" s="76" t="s">
        <v>62</v>
      </c>
      <c r="BG18" s="90"/>
      <c r="BH18" s="96"/>
      <c r="BI18" s="101"/>
      <c r="BJ18" s="108"/>
      <c r="BK18" s="112"/>
      <c r="BL18" s="501" t="s">
        <v>63</v>
      </c>
      <c r="BM18" s="510"/>
      <c r="BN18" s="526"/>
      <c r="BO18" s="537"/>
      <c r="BP18" s="551"/>
      <c r="BQ18" s="567"/>
      <c r="BR18" s="567"/>
      <c r="BS18" s="592"/>
      <c r="BT18" s="604"/>
      <c r="BU18" s="615"/>
      <c r="BV18" s="633"/>
      <c r="BW18" s="649"/>
      <c r="BX18" s="665"/>
    </row>
    <row r="19" spans="1:89" s="10" customFormat="1" ht="24" customHeight="1">
      <c r="B19" s="22">
        <v>4</v>
      </c>
      <c r="C19" s="37"/>
      <c r="D19" s="51"/>
      <c r="E19" s="63"/>
      <c r="F19" s="76" t="s">
        <v>49</v>
      </c>
      <c r="G19" s="90"/>
      <c r="H19" s="96"/>
      <c r="I19" s="101"/>
      <c r="J19" s="108"/>
      <c r="K19" s="112"/>
      <c r="L19" s="121"/>
      <c r="M19" s="137"/>
      <c r="N19" s="151"/>
      <c r="O19" s="161"/>
      <c r="P19" s="178">
        <f>IFERROR(Q19+Q20+R19,"")</f>
        <v>0</v>
      </c>
      <c r="Q19" s="199"/>
      <c r="R19" s="207" t="str">
        <f>IFERROR(AF19*$AG$33,"0")</f>
        <v>0</v>
      </c>
      <c r="S19" s="223"/>
      <c r="T19" s="239"/>
      <c r="U19" s="245"/>
      <c r="V19" s="245"/>
      <c r="W19" s="245"/>
      <c r="X19" s="245"/>
      <c r="Y19" s="245"/>
      <c r="Z19" s="245"/>
      <c r="AA19" s="245"/>
      <c r="AB19" s="245"/>
      <c r="AC19" s="245"/>
      <c r="AD19" s="272"/>
      <c r="AE19" s="283" t="s">
        <v>51</v>
      </c>
      <c r="AF19" s="291">
        <f>COUNTIF(S19:AD20,$CB$10)</f>
        <v>0</v>
      </c>
      <c r="AG19" s="311"/>
      <c r="AH19" s="328"/>
      <c r="AI19" s="328"/>
      <c r="AJ19" s="328"/>
      <c r="AK19" s="351"/>
      <c r="AL19" s="328"/>
      <c r="AM19" s="291">
        <f>COUNTIF(AP19:BA20,$CB$10)+COUNTIF(AP19:BA20,$CB$11)</f>
        <v>0</v>
      </c>
      <c r="AN19" s="311"/>
      <c r="AO19" s="400" t="s">
        <v>52</v>
      </c>
      <c r="AP19" s="223"/>
      <c r="AQ19" s="239"/>
      <c r="AR19" s="245"/>
      <c r="AS19" s="245"/>
      <c r="AT19" s="221"/>
      <c r="AU19" s="245"/>
      <c r="AV19" s="245"/>
      <c r="AW19" s="245"/>
      <c r="AX19" s="245"/>
      <c r="AY19" s="245"/>
      <c r="AZ19" s="245"/>
      <c r="BA19" s="272"/>
      <c r="BB19" s="22">
        <v>4</v>
      </c>
      <c r="BC19" s="36"/>
      <c r="BD19" s="50"/>
      <c r="BE19" s="50"/>
      <c r="BF19" s="76" t="s">
        <v>56</v>
      </c>
      <c r="BG19" s="90"/>
      <c r="BH19" s="96"/>
      <c r="BI19" s="101"/>
      <c r="BJ19" s="108"/>
      <c r="BK19" s="112"/>
      <c r="BL19" s="501" t="s">
        <v>58</v>
      </c>
      <c r="BM19" s="510"/>
      <c r="BN19" s="526"/>
      <c r="BO19" s="537"/>
      <c r="BP19" s="551" t="str">
        <f>IFERROR(SUM(BZ19:CK19)*$AG$33,"0")</f>
        <v>0</v>
      </c>
      <c r="BQ19" s="567"/>
      <c r="BR19" s="567"/>
      <c r="BS19" s="591">
        <f>IFERROR(BN19+BN20+BP19,"")</f>
        <v>0</v>
      </c>
      <c r="BT19" s="603"/>
      <c r="BU19" s="614" t="str">
        <f>IFERROR((AM19-SUM(BZ19:CK19))*$AG$33,"0")</f>
        <v>0</v>
      </c>
      <c r="BV19" s="632"/>
      <c r="BW19" s="649"/>
      <c r="BX19" s="665"/>
      <c r="BZ19" s="676">
        <f>IF(AP19=$CB$11,COUNTA($AP19)-1,0)</f>
        <v>0</v>
      </c>
      <c r="CA19" s="676">
        <f>IF(AQ19=$CB$11,COUNTA($AP19:AQ20)-1,0)</f>
        <v>0</v>
      </c>
      <c r="CB19" s="676">
        <f>IF(AR19=$CB$11,COUNTA($AP19:AR20)-1,0)</f>
        <v>0</v>
      </c>
      <c r="CC19" s="676">
        <f>IF(AS19=$CB$11,COUNTA($AP19:AS20)-1,0)</f>
        <v>0</v>
      </c>
      <c r="CD19" s="676">
        <f>IF(AT19=$CB$11,COUNTA($AP19:AT20)-1,0)</f>
        <v>0</v>
      </c>
      <c r="CE19" s="676">
        <f>IF(AU19=$CB$11,COUNTA($AP19:AU20)-1,0)</f>
        <v>0</v>
      </c>
      <c r="CF19" s="676">
        <f>IF(AV19=$CB$11,COUNTA($AP19:AV20)-1,0)</f>
        <v>0</v>
      </c>
      <c r="CG19" s="676">
        <f>IF(AW19=$CB$11,COUNTA($AP19:AW20)-1,0)</f>
        <v>0</v>
      </c>
      <c r="CH19" s="676">
        <f>IF(AX19=$CB$11,COUNTA($AP19:AX20)-1,0)</f>
        <v>0</v>
      </c>
      <c r="CI19" s="676">
        <f>IF(AY19=$CB$11,COUNTA($AP19:AY20)-1,0)</f>
        <v>0</v>
      </c>
      <c r="CJ19" s="676">
        <f>IF(AZ19=$CB$11,COUNTA($AP19:AZ20)-1,0)</f>
        <v>0</v>
      </c>
      <c r="CK19" s="676">
        <f>IF(BA19=$CB$11,COUNTA($AP19:BA20)-1,0)</f>
        <v>0</v>
      </c>
    </row>
    <row r="20" spans="1:89" s="10" customFormat="1" ht="24" customHeight="1">
      <c r="B20" s="23"/>
      <c r="C20" s="38"/>
      <c r="D20" s="52"/>
      <c r="E20" s="64"/>
      <c r="F20" s="76" t="s">
        <v>57</v>
      </c>
      <c r="G20" s="90"/>
      <c r="H20" s="96"/>
      <c r="I20" s="101"/>
      <c r="J20" s="108"/>
      <c r="K20" s="112"/>
      <c r="L20" s="122"/>
      <c r="M20" s="138"/>
      <c r="N20" s="152"/>
      <c r="O20" s="162"/>
      <c r="P20" s="178"/>
      <c r="Q20" s="199"/>
      <c r="R20" s="207"/>
      <c r="S20" s="223"/>
      <c r="T20" s="239"/>
      <c r="U20" s="245"/>
      <c r="V20" s="245"/>
      <c r="W20" s="245"/>
      <c r="X20" s="245"/>
      <c r="Y20" s="245"/>
      <c r="Z20" s="245"/>
      <c r="AA20" s="245"/>
      <c r="AB20" s="245"/>
      <c r="AC20" s="245"/>
      <c r="AD20" s="272"/>
      <c r="AE20" s="283"/>
      <c r="AF20" s="292"/>
      <c r="AG20" s="312"/>
      <c r="AH20" s="328"/>
      <c r="AI20" s="328"/>
      <c r="AJ20" s="328"/>
      <c r="AK20" s="351"/>
      <c r="AL20" s="328"/>
      <c r="AM20" s="292"/>
      <c r="AN20" s="312"/>
      <c r="AO20" s="400"/>
      <c r="AP20" s="223"/>
      <c r="AQ20" s="239"/>
      <c r="AR20" s="245"/>
      <c r="AS20" s="245"/>
      <c r="AT20" s="222"/>
      <c r="AU20" s="245"/>
      <c r="AV20" s="245"/>
      <c r="AW20" s="245"/>
      <c r="AX20" s="245"/>
      <c r="AY20" s="245"/>
      <c r="AZ20" s="245"/>
      <c r="BA20" s="272"/>
      <c r="BB20" s="23"/>
      <c r="BC20" s="36"/>
      <c r="BD20" s="50"/>
      <c r="BE20" s="50"/>
      <c r="BF20" s="76" t="s">
        <v>62</v>
      </c>
      <c r="BG20" s="90"/>
      <c r="BH20" s="96"/>
      <c r="BI20" s="101"/>
      <c r="BJ20" s="108"/>
      <c r="BK20" s="112"/>
      <c r="BL20" s="501" t="s">
        <v>63</v>
      </c>
      <c r="BM20" s="510"/>
      <c r="BN20" s="526"/>
      <c r="BO20" s="537"/>
      <c r="BP20" s="551"/>
      <c r="BQ20" s="567"/>
      <c r="BR20" s="567"/>
      <c r="BS20" s="592"/>
      <c r="BT20" s="604"/>
      <c r="BU20" s="615"/>
      <c r="BV20" s="633"/>
      <c r="BW20" s="649"/>
      <c r="BX20" s="665"/>
    </row>
    <row r="21" spans="1:89" s="10" customFormat="1" ht="24" customHeight="1">
      <c r="B21" s="21">
        <v>5</v>
      </c>
      <c r="C21" s="36"/>
      <c r="D21" s="50"/>
      <c r="E21" s="50"/>
      <c r="F21" s="75" t="s">
        <v>49</v>
      </c>
      <c r="G21" s="75"/>
      <c r="H21" s="75"/>
      <c r="I21" s="101"/>
      <c r="J21" s="108"/>
      <c r="K21" s="112"/>
      <c r="L21" s="121"/>
      <c r="M21" s="137"/>
      <c r="N21" s="151"/>
      <c r="O21" s="161"/>
      <c r="P21" s="179">
        <f>IFERROR(Q21+Q22+R21,"")</f>
        <v>0</v>
      </c>
      <c r="Q21" s="199"/>
      <c r="R21" s="207" t="str">
        <f>IFERROR(AF21*$AG$33,"0")</f>
        <v>0</v>
      </c>
      <c r="S21" s="223"/>
      <c r="T21" s="239"/>
      <c r="U21" s="245"/>
      <c r="V21" s="245"/>
      <c r="W21" s="245"/>
      <c r="X21" s="245"/>
      <c r="Y21" s="245"/>
      <c r="Z21" s="245"/>
      <c r="AA21" s="245"/>
      <c r="AB21" s="245"/>
      <c r="AC21" s="245"/>
      <c r="AD21" s="272"/>
      <c r="AE21" s="283" t="s">
        <v>51</v>
      </c>
      <c r="AF21" s="291">
        <f>COUNTIF(S21:AD22,$CB$10)</f>
        <v>0</v>
      </c>
      <c r="AG21" s="311"/>
      <c r="AH21" s="109"/>
      <c r="AI21" s="109"/>
      <c r="AJ21" s="109"/>
      <c r="AK21" s="352"/>
      <c r="AL21" s="109"/>
      <c r="AM21" s="291">
        <f>COUNTIF(AP21:BA22,$CB$10)+COUNTIF(AP21:BA22,$CB$11)</f>
        <v>0</v>
      </c>
      <c r="AN21" s="311"/>
      <c r="AO21" s="400" t="s">
        <v>52</v>
      </c>
      <c r="AP21" s="223"/>
      <c r="AQ21" s="239"/>
      <c r="AR21" s="245"/>
      <c r="AS21" s="245"/>
      <c r="AT21" s="221"/>
      <c r="AU21" s="245"/>
      <c r="AV21" s="245"/>
      <c r="AW21" s="245"/>
      <c r="AX21" s="245"/>
      <c r="AY21" s="245"/>
      <c r="AZ21" s="245"/>
      <c r="BA21" s="272"/>
      <c r="BB21" s="22">
        <v>5</v>
      </c>
      <c r="BC21" s="36"/>
      <c r="BD21" s="50"/>
      <c r="BE21" s="469"/>
      <c r="BF21" s="76" t="s">
        <v>56</v>
      </c>
      <c r="BG21" s="90"/>
      <c r="BH21" s="96"/>
      <c r="BI21" s="101"/>
      <c r="BJ21" s="108"/>
      <c r="BK21" s="112"/>
      <c r="BL21" s="501" t="s">
        <v>58</v>
      </c>
      <c r="BM21" s="510"/>
      <c r="BN21" s="526"/>
      <c r="BO21" s="537"/>
      <c r="BP21" s="551" t="str">
        <f>IFERROR(SUM(BZ21:CK21)*$AG$33,"0")</f>
        <v>0</v>
      </c>
      <c r="BQ21" s="567"/>
      <c r="BR21" s="567"/>
      <c r="BS21" s="179">
        <f>IFERROR(BN21+BN22+BP21,"")</f>
        <v>0</v>
      </c>
      <c r="BT21" s="603"/>
      <c r="BU21" s="614" t="str">
        <f>IFERROR((AM21-SUM(BZ21:CK21))*$AG$33,"0")</f>
        <v>0</v>
      </c>
      <c r="BV21" s="632"/>
      <c r="BW21" s="650"/>
      <c r="BX21" s="666"/>
      <c r="BZ21" s="676">
        <f>IF(AP21=$CB$11,COUNTA($AP21)-1,0)</f>
        <v>0</v>
      </c>
      <c r="CA21" s="676">
        <f>IF(AQ21=$CB$11,COUNTA($AP21:AQ22)-1,0)</f>
        <v>0</v>
      </c>
      <c r="CB21" s="676">
        <f>IF(AR21=$CB$11,COUNTA($AP21:AR22)-1,0)</f>
        <v>0</v>
      </c>
      <c r="CC21" s="676">
        <f>IF(AS21=$CB$11,COUNTA($AP21:AS22)-1,0)</f>
        <v>0</v>
      </c>
      <c r="CD21" s="676">
        <f>IF(AT21=$CB$11,COUNTA($AP21:AT22)-1,0)</f>
        <v>0</v>
      </c>
      <c r="CE21" s="676">
        <f>IF(AU21=$CB$11,COUNTA($AP21:AU22)-1,0)</f>
        <v>0</v>
      </c>
      <c r="CF21" s="676">
        <f>IF(AV21=$CB$11,COUNTA($AP21:AV22)-1,0)</f>
        <v>0</v>
      </c>
      <c r="CG21" s="676">
        <f>IF(AW21=$CB$11,COUNTA($AP21:AW22)-1,0)</f>
        <v>0</v>
      </c>
      <c r="CH21" s="676">
        <f>IF(AX21=$CB$11,COUNTA($AP21:AX22)-1,0)</f>
        <v>0</v>
      </c>
      <c r="CI21" s="676">
        <f>IF(AY21=$CB$11,COUNTA($AP21:AY22)-1,0)</f>
        <v>0</v>
      </c>
      <c r="CJ21" s="676">
        <f>IF(AZ21=$CB$11,COUNTA($AP21:AZ22)-1,0)</f>
        <v>0</v>
      </c>
      <c r="CK21" s="676">
        <f>IF(BA21=$CB$11,COUNTA($AP21:BA22)-1,0)</f>
        <v>0</v>
      </c>
    </row>
    <row r="22" spans="1:89" s="10" customFormat="1" ht="24" customHeight="1">
      <c r="B22" s="24"/>
      <c r="C22" s="39"/>
      <c r="D22" s="53"/>
      <c r="E22" s="53"/>
      <c r="F22" s="77" t="s">
        <v>57</v>
      </c>
      <c r="G22" s="77"/>
      <c r="H22" s="77"/>
      <c r="I22" s="101"/>
      <c r="J22" s="108"/>
      <c r="K22" s="112"/>
      <c r="L22" s="122"/>
      <c r="M22" s="138"/>
      <c r="N22" s="152"/>
      <c r="O22" s="163"/>
      <c r="P22" s="180"/>
      <c r="Q22" s="200"/>
      <c r="R22" s="208"/>
      <c r="S22" s="224"/>
      <c r="T22" s="240"/>
      <c r="U22" s="248"/>
      <c r="V22" s="248"/>
      <c r="W22" s="248"/>
      <c r="X22" s="248"/>
      <c r="Y22" s="248"/>
      <c r="Z22" s="248"/>
      <c r="AA22" s="248"/>
      <c r="AB22" s="248"/>
      <c r="AC22" s="248"/>
      <c r="AD22" s="273"/>
      <c r="AE22" s="283"/>
      <c r="AF22" s="292"/>
      <c r="AG22" s="312"/>
      <c r="AH22" s="73"/>
      <c r="AI22" s="73"/>
      <c r="AJ22" s="73"/>
      <c r="AK22" s="353"/>
      <c r="AL22" s="73"/>
      <c r="AM22" s="292"/>
      <c r="AN22" s="312"/>
      <c r="AO22" s="400"/>
      <c r="AP22" s="224"/>
      <c r="AQ22" s="240"/>
      <c r="AR22" s="248"/>
      <c r="AS22" s="248"/>
      <c r="AT22" s="433"/>
      <c r="AU22" s="248"/>
      <c r="AV22" s="248"/>
      <c r="AW22" s="248"/>
      <c r="AX22" s="248"/>
      <c r="AY22" s="248"/>
      <c r="AZ22" s="248"/>
      <c r="BA22" s="273"/>
      <c r="BB22" s="452"/>
      <c r="BC22" s="39"/>
      <c r="BD22" s="53"/>
      <c r="BE22" s="470"/>
      <c r="BF22" s="477" t="s">
        <v>62</v>
      </c>
      <c r="BG22" s="481"/>
      <c r="BH22" s="485"/>
      <c r="BI22" s="489"/>
      <c r="BJ22" s="493"/>
      <c r="BK22" s="498"/>
      <c r="BL22" s="502" t="s">
        <v>63</v>
      </c>
      <c r="BM22" s="511"/>
      <c r="BN22" s="527"/>
      <c r="BO22" s="538"/>
      <c r="BP22" s="552"/>
      <c r="BQ22" s="208"/>
      <c r="BR22" s="208"/>
      <c r="BS22" s="593"/>
      <c r="BT22" s="605"/>
      <c r="BU22" s="616"/>
      <c r="BV22" s="634"/>
      <c r="BW22" s="650"/>
      <c r="BX22" s="666"/>
    </row>
    <row r="23" spans="1:89" s="10" customFormat="1" ht="21" customHeight="1">
      <c r="B23" s="4"/>
      <c r="C23" s="4"/>
      <c r="D23" s="4"/>
      <c r="E23" s="4"/>
      <c r="F23" s="78" t="str">
        <f>IF(COUNTA('管理表 (２ページ) '!$C$11:$E$22)&gt;0,"","販売金額合計")</f>
        <v>販売金額合計</v>
      </c>
      <c r="G23" s="91"/>
      <c r="H23" s="91"/>
      <c r="I23" s="91"/>
      <c r="J23" s="91"/>
      <c r="K23" s="113"/>
      <c r="L23" s="123">
        <f>IF(COUNTA('管理表 (２ページ) '!$C$11:$E$22)&gt;0,"",SUM(L13:N22))</f>
        <v>0</v>
      </c>
      <c r="M23" s="139"/>
      <c r="N23" s="153"/>
      <c r="O23" s="155"/>
      <c r="P23" s="181"/>
      <c r="Q23" s="181"/>
      <c r="R23" s="181"/>
      <c r="S23" s="4"/>
      <c r="T23" s="4"/>
      <c r="U23" s="4"/>
      <c r="V23" s="4"/>
      <c r="W23" s="4"/>
      <c r="X23" s="4"/>
      <c r="Y23" s="4"/>
      <c r="Z23" s="4"/>
      <c r="AA23" s="4"/>
      <c r="AB23" s="4"/>
      <c r="AC23" s="4"/>
      <c r="AD23" s="4"/>
      <c r="AE23" s="4"/>
      <c r="AF23" s="293" t="str">
        <f>IF(COUNTA('管理表 (２ページ) '!$C$11:$E$22)&gt;0,"","合計")</f>
        <v>合計</v>
      </c>
      <c r="AG23" s="313"/>
      <c r="AH23" s="329"/>
      <c r="AI23" s="329"/>
      <c r="AJ23" s="329"/>
      <c r="AK23" s="354"/>
      <c r="AL23" s="329"/>
      <c r="AM23" s="380" t="str">
        <f>IF(COUNTA('管理表 (２ページ) '!$BC$11:$BE$22)&gt;0,"","合計")</f>
        <v>合計</v>
      </c>
      <c r="AN23" s="392"/>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V23" s="635" t="str">
        <f>IF(COUNTA('管理表 (２ページ) '!$BC$11:$BE$22)&gt;0,"","合計")</f>
        <v>合計</v>
      </c>
      <c r="BW23" s="651">
        <f>IF(COUNTA('管理表 (２ページ) '!$BC$11:$BE$22)&gt;0,"",SUM(BW13:BX22))</f>
        <v>0</v>
      </c>
      <c r="BX23" s="667"/>
    </row>
    <row r="24" spans="1:89" s="10" customFormat="1" ht="32.25" customHeight="1">
      <c r="B24" s="4"/>
      <c r="C24" s="4"/>
      <c r="D24" s="4"/>
      <c r="E24" s="4"/>
      <c r="F24" s="79"/>
      <c r="G24" s="92"/>
      <c r="H24" s="92"/>
      <c r="I24" s="92"/>
      <c r="J24" s="92"/>
      <c r="K24" s="114"/>
      <c r="L24" s="124"/>
      <c r="M24" s="140"/>
      <c r="N24" s="154"/>
      <c r="O24" s="155"/>
      <c r="P24" s="181"/>
      <c r="Q24" s="181"/>
      <c r="R24" s="181"/>
      <c r="S24" s="109"/>
      <c r="T24" s="109"/>
      <c r="U24" s="109"/>
      <c r="V24" s="109"/>
      <c r="W24" s="109"/>
      <c r="X24" s="109"/>
      <c r="Y24" s="109"/>
      <c r="Z24" s="109"/>
      <c r="AA24" s="62"/>
      <c r="AB24" s="4"/>
      <c r="AC24" s="4"/>
      <c r="AD24" s="4"/>
      <c r="AE24" s="5"/>
      <c r="AF24" s="294">
        <f>IF(COUNTA('管理表 (２ページ) '!$C$11:$E$22)&gt;0,"",SUM(AF13:AG22))</f>
        <v>0</v>
      </c>
      <c r="AG24" s="314"/>
      <c r="AH24" s="4"/>
      <c r="AI24" s="4"/>
      <c r="AJ24" s="62"/>
      <c r="AK24" s="347"/>
      <c r="AL24" s="4"/>
      <c r="AM24" s="381">
        <f>IF(COUNTA('管理表 (２ページ) '!$BC$11:$BE$22)&gt;0,"",SUM(AM13:AN22))</f>
        <v>0</v>
      </c>
      <c r="AN24" s="394"/>
      <c r="AP24" s="415" t="s">
        <v>69</v>
      </c>
      <c r="AQ24" s="415"/>
      <c r="AR24" s="415"/>
      <c r="AS24" s="415"/>
      <c r="AT24" s="415"/>
      <c r="AU24" s="415"/>
      <c r="AV24" s="415"/>
      <c r="AW24" s="415"/>
      <c r="AX24" s="415"/>
      <c r="AY24" s="415"/>
      <c r="AZ24" s="415"/>
      <c r="BA24" s="415"/>
      <c r="BB24" s="415"/>
      <c r="BC24" s="415"/>
      <c r="BD24" s="415"/>
      <c r="BE24" s="415"/>
      <c r="BF24" s="415"/>
      <c r="BG24" s="415"/>
      <c r="BH24" s="415"/>
      <c r="BI24" s="415"/>
      <c r="BJ24" s="415"/>
      <c r="BK24" s="415"/>
      <c r="BL24" s="415"/>
      <c r="BM24" s="415"/>
      <c r="BN24" s="415"/>
      <c r="BO24" s="415"/>
      <c r="BP24" s="415"/>
      <c r="BQ24" s="415"/>
      <c r="BR24" s="415"/>
      <c r="BS24" s="415"/>
      <c r="BT24" s="415"/>
      <c r="BU24" s="617"/>
      <c r="BV24" s="612"/>
      <c r="BW24" s="652"/>
      <c r="BX24" s="668"/>
    </row>
    <row r="25" spans="1:89" s="10" customFormat="1" ht="21" customHeight="1">
      <c r="B25" s="4"/>
      <c r="C25" s="4"/>
      <c r="D25" s="4"/>
      <c r="E25" s="4"/>
      <c r="F25" s="80"/>
      <c r="G25" s="80"/>
      <c r="H25" s="80"/>
      <c r="I25" s="80"/>
      <c r="J25" s="80"/>
      <c r="K25" s="80"/>
      <c r="L25" s="80"/>
      <c r="M25" s="80"/>
      <c r="N25" s="155"/>
      <c r="O25" s="155"/>
      <c r="P25" s="181"/>
      <c r="Q25" s="181"/>
      <c r="R25" s="181"/>
      <c r="S25" s="109"/>
      <c r="T25" s="109"/>
      <c r="U25" s="109"/>
      <c r="V25" s="62"/>
      <c r="W25" s="109"/>
      <c r="X25" s="109"/>
      <c r="Y25" s="109"/>
      <c r="Z25" s="62"/>
      <c r="AA25" s="62"/>
      <c r="AB25" s="4"/>
      <c r="AC25" s="4"/>
      <c r="AD25" s="4"/>
      <c r="AE25" s="5"/>
      <c r="AF25" s="295"/>
      <c r="AG25" s="295"/>
      <c r="AH25" s="4"/>
      <c r="AI25" s="4"/>
      <c r="AJ25" s="62"/>
      <c r="AK25" s="347"/>
      <c r="AL25" s="4"/>
      <c r="AM25" s="4"/>
      <c r="AN25" s="4"/>
      <c r="AO25" s="73"/>
      <c r="AP25" s="415" t="s">
        <v>72</v>
      </c>
      <c r="AQ25" s="415"/>
      <c r="AR25" s="415"/>
      <c r="AS25" s="415"/>
      <c r="AT25" s="415"/>
      <c r="AU25" s="415"/>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c r="BU25" s="415"/>
      <c r="BV25" s="415"/>
      <c r="BW25" s="415"/>
      <c r="BX25" s="415"/>
      <c r="BZ25" s="10" t="s">
        <v>102</v>
      </c>
      <c r="CC25" s="10" t="s">
        <v>103</v>
      </c>
    </row>
    <row r="26" spans="1:89" s="10" customFormat="1" ht="21" customHeight="1">
      <c r="P26" s="183"/>
      <c r="Q26" s="183"/>
      <c r="R26" s="183"/>
      <c r="Y26" s="4"/>
      <c r="Z26" s="4"/>
      <c r="AA26" s="4"/>
      <c r="AB26" s="4"/>
      <c r="AC26" s="4"/>
      <c r="AD26" s="4"/>
      <c r="AE26" s="4"/>
      <c r="AF26" s="4"/>
      <c r="AG26" s="4"/>
      <c r="AH26" s="4"/>
      <c r="AI26" s="4"/>
      <c r="AJ26" s="62"/>
      <c r="AK26" s="347"/>
      <c r="AL26" s="4"/>
      <c r="AM26" s="4"/>
      <c r="AN26" s="4"/>
      <c r="BQ26" s="568" t="s">
        <v>109</v>
      </c>
      <c r="BR26" s="568"/>
      <c r="BS26" s="568"/>
      <c r="BT26" s="568"/>
      <c r="BU26" s="618"/>
      <c r="BV26" s="636"/>
      <c r="BW26" s="653"/>
      <c r="BX26" s="669" t="str">
        <f>IF(AND(BV26=(BZ26+'管理表 (２ページ) '!CA25)+(CC26+'管理表 (２ページ) '!CD25),BV26&gt;0)+P53,"OK","")</f>
        <v/>
      </c>
      <c r="BZ26" s="677">
        <f>BN13+BN15+BN17+BN19+BN21</f>
        <v>0</v>
      </c>
      <c r="CC26" s="677">
        <f>Q14+Q16+Q18+Q20+Q22</f>
        <v>0</v>
      </c>
    </row>
    <row r="27" spans="1:89" s="10" customFormat="1" ht="21" customHeight="1">
      <c r="P27" s="183"/>
      <c r="Q27" s="183"/>
      <c r="R27" s="183"/>
      <c r="Y27" s="4"/>
      <c r="Z27" s="4"/>
      <c r="AA27" s="4"/>
      <c r="AB27" s="4"/>
      <c r="AC27" s="4"/>
      <c r="AD27" s="4"/>
      <c r="AE27" s="4"/>
      <c r="AF27" s="4"/>
      <c r="AG27" s="4"/>
      <c r="AH27" s="4"/>
      <c r="AI27" s="4"/>
      <c r="AJ27" s="62"/>
      <c r="AK27" s="347"/>
      <c r="AL27" s="4"/>
      <c r="AM27" s="4"/>
      <c r="AN27" s="4"/>
      <c r="BQ27" s="568" t="s">
        <v>28</v>
      </c>
      <c r="BR27" s="568"/>
      <c r="BS27" s="568"/>
      <c r="BT27" s="568"/>
      <c r="BU27" s="568"/>
      <c r="BV27" s="637"/>
      <c r="BW27" s="654"/>
      <c r="BX27" s="669" t="str">
        <f>IF(AND(BV27='管理表 (２ページ) '!BW23+'管理表 (２ページ) '!Q53+(BZ28+'管理表 (２ページ) '!CB28)+(BZ31+'管理表 (２ページ) '!CB31),BV27&gt;0),"OK","")</f>
        <v/>
      </c>
      <c r="BZ27" s="10" t="s">
        <v>104</v>
      </c>
    </row>
    <row r="28" spans="1:89" s="10" customFormat="1" ht="21" customHeight="1">
      <c r="P28" s="183"/>
      <c r="Q28" s="183"/>
      <c r="R28" s="183"/>
      <c r="Y28" s="4"/>
      <c r="Z28" s="255"/>
      <c r="AA28" s="255"/>
      <c r="AB28" s="255"/>
      <c r="AC28" s="255"/>
      <c r="AD28" s="255"/>
      <c r="AE28" s="255"/>
      <c r="AF28" s="255"/>
      <c r="AG28" s="255"/>
      <c r="AH28" s="4"/>
      <c r="AI28" s="4"/>
      <c r="AJ28" s="62"/>
      <c r="AK28" s="355"/>
      <c r="BR28" s="4"/>
      <c r="BZ28" s="677">
        <f>Q13+Q15+Q17+Q19+Q21</f>
        <v>0</v>
      </c>
    </row>
    <row r="29" spans="1:89" s="10" customFormat="1" ht="21" customHeight="1">
      <c r="P29" s="183"/>
      <c r="Q29" s="183"/>
      <c r="R29" s="183"/>
      <c r="Y29" s="252"/>
      <c r="Z29" s="249" t="s">
        <v>53</v>
      </c>
      <c r="AA29" s="249"/>
      <c r="AB29" s="249"/>
      <c r="AC29" s="249"/>
      <c r="AD29" s="249"/>
      <c r="AE29" s="249"/>
      <c r="AF29" s="296"/>
      <c r="AG29" s="315"/>
      <c r="AH29" s="330"/>
      <c r="AI29" s="330"/>
      <c r="AJ29" s="330"/>
      <c r="AK29" s="356"/>
      <c r="AL29" s="369" t="s">
        <v>50</v>
      </c>
      <c r="AM29" s="382"/>
      <c r="AN29" s="382"/>
      <c r="AO29" s="401"/>
      <c r="BR29" s="4"/>
    </row>
    <row r="30" spans="1:89" s="10" customFormat="1" ht="21" customHeight="1">
      <c r="P30" s="182"/>
      <c r="Q30" s="182"/>
      <c r="R30" s="182"/>
      <c r="Y30" s="252"/>
      <c r="Z30" s="256"/>
      <c r="AA30" s="256"/>
      <c r="AB30" s="256"/>
      <c r="AC30" s="256"/>
      <c r="AD30" s="256"/>
      <c r="AE30" s="256"/>
      <c r="AF30" s="297"/>
      <c r="AG30" s="316"/>
      <c r="AH30" s="331"/>
      <c r="AI30" s="331"/>
      <c r="AJ30" s="331"/>
      <c r="AK30" s="357"/>
      <c r="AL30" s="370"/>
      <c r="AM30" s="383"/>
      <c r="AN30" s="383"/>
      <c r="AO30" s="402"/>
      <c r="BR30" s="4"/>
      <c r="BZ30" s="10" t="s">
        <v>105</v>
      </c>
    </row>
    <row r="31" spans="1:89" s="10" customFormat="1" ht="21" customHeight="1">
      <c r="A31" s="11"/>
      <c r="B31" s="11"/>
      <c r="C31" s="11"/>
      <c r="D31" s="11"/>
      <c r="E31" s="11"/>
      <c r="F31" s="11"/>
      <c r="G31" s="11"/>
      <c r="H31" s="11"/>
      <c r="I31" s="11"/>
      <c r="J31" s="11"/>
      <c r="K31" s="11"/>
      <c r="L31" s="11"/>
      <c r="M31" s="11"/>
      <c r="N31" s="11"/>
      <c r="O31" s="11"/>
      <c r="P31" s="184"/>
      <c r="Q31" s="184"/>
      <c r="R31" s="184"/>
      <c r="S31" s="11"/>
      <c r="T31" s="11"/>
      <c r="U31" s="11"/>
      <c r="V31" s="11"/>
      <c r="W31" s="11"/>
      <c r="X31" s="11"/>
      <c r="Y31" s="253"/>
      <c r="Z31" s="257" t="s">
        <v>73</v>
      </c>
      <c r="AA31" s="257"/>
      <c r="AB31" s="257"/>
      <c r="AC31" s="257"/>
      <c r="AD31" s="257"/>
      <c r="AE31" s="257"/>
      <c r="AF31" s="298"/>
      <c r="AG31" s="317">
        <f>'管理表 (２ページ) '!AF24+'管理表 (２ページ) '!AF54+'管理表 (２ページ) '!AM24+'管理表 (２ページ) '!AL54</f>
        <v>0</v>
      </c>
      <c r="AH31" s="332"/>
      <c r="AI31" s="332"/>
      <c r="AJ31" s="332"/>
      <c r="AK31" s="358"/>
      <c r="AL31" s="371" t="s">
        <v>74</v>
      </c>
      <c r="AM31" s="384"/>
      <c r="AN31" s="384"/>
      <c r="AO31" s="403"/>
      <c r="AP31" s="416"/>
      <c r="AQ31" s="11"/>
      <c r="AR31" s="11"/>
      <c r="AS31" s="11"/>
      <c r="AT31" s="11"/>
      <c r="AU31" s="11"/>
      <c r="AV31" s="11"/>
      <c r="AW31" s="11"/>
      <c r="AX31" s="436"/>
      <c r="AY31" s="436"/>
      <c r="AZ31" s="436"/>
      <c r="BA31" s="436"/>
      <c r="BB31" s="436"/>
      <c r="BC31" s="436"/>
      <c r="BD31" s="436"/>
      <c r="BE31" s="436"/>
      <c r="BF31" s="436"/>
      <c r="BG31" s="436"/>
      <c r="BH31" s="436"/>
      <c r="BI31" s="436"/>
      <c r="BJ31" s="436"/>
      <c r="BK31" s="436"/>
      <c r="BL31" s="436"/>
      <c r="BM31" s="436"/>
      <c r="BN31" s="436"/>
      <c r="BO31" s="436"/>
      <c r="BP31" s="436"/>
      <c r="BQ31" s="436"/>
      <c r="BR31" s="579"/>
      <c r="BS31" s="436"/>
      <c r="BT31" s="436"/>
      <c r="BU31" s="436"/>
      <c r="BV31" s="436"/>
      <c r="BW31" s="436"/>
      <c r="BX31" s="436"/>
      <c r="BY31" s="436"/>
      <c r="BZ31" s="677">
        <f>BN50+BN52</f>
        <v>0</v>
      </c>
    </row>
    <row r="32" spans="1:89" s="10" customFormat="1" ht="21" customHeight="1">
      <c r="P32" s="183"/>
      <c r="Q32" s="183"/>
      <c r="R32" s="183"/>
      <c r="Y32" s="252"/>
      <c r="Z32" s="256"/>
      <c r="AA32" s="256"/>
      <c r="AB32" s="256"/>
      <c r="AC32" s="256"/>
      <c r="AD32" s="256"/>
      <c r="AE32" s="256"/>
      <c r="AF32" s="297"/>
      <c r="AG32" s="318"/>
      <c r="AH32" s="333"/>
      <c r="AI32" s="333"/>
      <c r="AJ32" s="333"/>
      <c r="AK32" s="359"/>
      <c r="AL32" s="370"/>
      <c r="AM32" s="383"/>
      <c r="AN32" s="383"/>
      <c r="AO32" s="402"/>
      <c r="BR32" s="62"/>
    </row>
    <row r="33" spans="2:76" s="10" customFormat="1" ht="21" customHeight="1">
      <c r="P33" s="182"/>
      <c r="Q33" s="182"/>
      <c r="R33" s="182"/>
      <c r="Y33" s="252"/>
      <c r="Z33" s="258" t="s">
        <v>75</v>
      </c>
      <c r="AA33" s="257"/>
      <c r="AB33" s="257"/>
      <c r="AC33" s="257"/>
      <c r="AD33" s="257"/>
      <c r="AE33" s="257"/>
      <c r="AF33" s="298"/>
      <c r="AG33" s="319" t="e">
        <f>ROUNDDOWN(AG29/AG31,0)</f>
        <v>#DIV/0!</v>
      </c>
      <c r="AH33" s="334"/>
      <c r="AI33" s="334"/>
      <c r="AJ33" s="334"/>
      <c r="AK33" s="360"/>
      <c r="AL33" s="371" t="s">
        <v>2</v>
      </c>
      <c r="AM33" s="384"/>
      <c r="AN33" s="384"/>
      <c r="AO33" s="403"/>
      <c r="BR33" s="62"/>
    </row>
    <row r="34" spans="2:76" s="10" customFormat="1" ht="21" customHeight="1">
      <c r="P34" s="182"/>
      <c r="Q34" s="182"/>
      <c r="R34" s="182"/>
      <c r="Y34" s="252"/>
      <c r="Z34" s="259"/>
      <c r="AA34" s="262"/>
      <c r="AB34" s="262"/>
      <c r="AC34" s="262"/>
      <c r="AD34" s="262"/>
      <c r="AE34" s="262"/>
      <c r="AF34" s="299"/>
      <c r="AG34" s="320"/>
      <c r="AH34" s="335"/>
      <c r="AI34" s="335"/>
      <c r="AJ34" s="335"/>
      <c r="AK34" s="361"/>
      <c r="AL34" s="372"/>
      <c r="AM34" s="385"/>
      <c r="AN34" s="385"/>
      <c r="AO34" s="404"/>
      <c r="BR34" s="62"/>
    </row>
    <row r="35" spans="2:76" s="10" customFormat="1" ht="21" customHeight="1">
      <c r="P35" s="183"/>
      <c r="Q35" s="183"/>
      <c r="R35" s="183"/>
      <c r="Y35" s="4"/>
      <c r="Z35" s="260" t="s">
        <v>76</v>
      </c>
      <c r="AA35" s="260"/>
      <c r="AB35" s="260"/>
      <c r="AC35" s="260"/>
      <c r="AD35" s="260"/>
      <c r="AE35" s="260"/>
      <c r="AF35" s="260"/>
      <c r="AG35" s="260"/>
      <c r="AH35" s="260"/>
      <c r="AI35" s="260"/>
      <c r="AJ35" s="260"/>
      <c r="AK35" s="260"/>
      <c r="AL35" s="260"/>
      <c r="AM35" s="260"/>
      <c r="AN35" s="260"/>
      <c r="AO35" s="260"/>
      <c r="AP35" s="260"/>
      <c r="AQ35" s="373"/>
      <c r="AU35" s="373"/>
      <c r="AV35" s="373"/>
      <c r="AW35" s="373"/>
      <c r="AX35" s="373"/>
      <c r="AY35" s="373"/>
      <c r="AZ35" s="373"/>
      <c r="BA35" s="373"/>
      <c r="BB35" s="373"/>
      <c r="BC35" s="373"/>
      <c r="BD35" s="373"/>
      <c r="BE35" s="373"/>
      <c r="BR35" s="4"/>
    </row>
    <row r="36" spans="2:76" s="10" customFormat="1" ht="21" customHeight="1">
      <c r="P36" s="183"/>
      <c r="Q36" s="183"/>
      <c r="R36" s="183"/>
      <c r="Y36" s="4"/>
      <c r="Z36" s="4"/>
      <c r="AA36" s="4"/>
      <c r="AB36" s="4"/>
      <c r="AC36" s="4"/>
      <c r="AK36" s="362"/>
      <c r="AL36" s="373"/>
      <c r="AM36" s="373"/>
      <c r="AN36" s="373"/>
      <c r="AO36" s="373"/>
      <c r="AP36" s="373"/>
      <c r="AQ36" s="373"/>
      <c r="AR36" s="373"/>
    </row>
    <row r="37" spans="2:76" s="10" customFormat="1" ht="21" customHeight="1">
      <c r="P37" s="183"/>
      <c r="Q37" s="183"/>
      <c r="R37" s="183"/>
      <c r="Y37" s="4"/>
      <c r="Z37" s="4"/>
      <c r="AA37" s="4"/>
      <c r="AB37" s="4"/>
      <c r="AC37" s="4"/>
      <c r="AK37" s="362"/>
      <c r="AL37" s="373"/>
      <c r="AM37" s="373"/>
      <c r="AN37" s="373"/>
      <c r="AO37" s="373"/>
      <c r="AP37" s="373"/>
      <c r="AQ37" s="373"/>
      <c r="AR37" s="373"/>
    </row>
    <row r="38" spans="2:76" s="10" customFormat="1" ht="21" customHeight="1">
      <c r="P38" s="183"/>
      <c r="Q38" s="183"/>
      <c r="R38" s="183"/>
      <c r="Y38" s="4"/>
      <c r="Z38" s="4"/>
      <c r="AA38" s="4"/>
      <c r="AB38" s="4"/>
      <c r="AC38" s="4"/>
      <c r="AE38" s="4"/>
      <c r="AF38" s="4"/>
      <c r="AG38" s="4"/>
      <c r="AH38" s="4"/>
      <c r="AI38" s="4"/>
      <c r="AJ38" s="62"/>
      <c r="AK38" s="362"/>
      <c r="AL38" s="373"/>
      <c r="AM38" s="373"/>
      <c r="AN38" s="373"/>
      <c r="AO38" s="373"/>
      <c r="AP38" s="373"/>
      <c r="AQ38" s="373"/>
      <c r="AR38" s="373"/>
      <c r="AT38" s="434"/>
      <c r="AU38" s="434"/>
      <c r="AV38" s="434"/>
      <c r="AW38" s="434"/>
      <c r="AX38" s="434"/>
      <c r="AY38" s="434"/>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c r="BW38" s="434"/>
      <c r="BX38" s="434"/>
    </row>
    <row r="39" spans="2:76" s="10" customFormat="1" ht="21" customHeight="1">
      <c r="P39" s="183"/>
      <c r="Q39" s="183"/>
      <c r="R39" s="183"/>
      <c r="Y39" s="4"/>
      <c r="Z39" s="4"/>
      <c r="AA39" s="4"/>
      <c r="AB39" s="4"/>
      <c r="AC39" s="4"/>
      <c r="AE39" s="4"/>
      <c r="AF39" s="4"/>
      <c r="AG39" s="4"/>
      <c r="AH39" s="336"/>
      <c r="AI39" s="336"/>
      <c r="AJ39" s="155"/>
      <c r="AK39" s="362"/>
      <c r="AL39" s="62"/>
      <c r="AM39" s="4"/>
      <c r="AN39" s="4"/>
      <c r="AO39" s="73"/>
      <c r="AP39" s="73"/>
      <c r="AS39" s="373"/>
      <c r="BX39" s="373"/>
    </row>
    <row r="40" spans="2:76" s="9" customFormat="1" ht="29.25">
      <c r="B40" s="14" t="s">
        <v>15</v>
      </c>
      <c r="C40" s="14"/>
      <c r="D40" s="26" t="s">
        <v>77</v>
      </c>
      <c r="E40" s="26"/>
      <c r="F40" s="15"/>
      <c r="G40" s="15"/>
      <c r="H40" s="15"/>
      <c r="I40" s="15"/>
      <c r="J40" s="15"/>
      <c r="K40" s="15"/>
      <c r="L40" s="15"/>
      <c r="M40" s="15"/>
      <c r="N40" s="15"/>
      <c r="O40" s="15"/>
      <c r="P40" s="172"/>
      <c r="Q40" s="172"/>
      <c r="R40" s="172"/>
      <c r="Y40" s="254"/>
      <c r="Z40" s="254"/>
      <c r="AA40" s="254"/>
      <c r="AB40" s="254"/>
      <c r="AC40" s="254"/>
      <c r="AD40" s="254"/>
      <c r="AE40" s="254"/>
      <c r="AF40" s="254"/>
      <c r="AG40" s="300"/>
      <c r="AH40" s="337"/>
      <c r="AI40" s="337"/>
      <c r="AJ40" s="337"/>
      <c r="AK40" s="363"/>
      <c r="AL40" s="300"/>
      <c r="AM40" s="254"/>
      <c r="AN40" s="254"/>
      <c r="AO40" s="14" t="s">
        <v>15</v>
      </c>
      <c r="AP40" s="14"/>
      <c r="AQ40" s="26" t="s">
        <v>78</v>
      </c>
      <c r="AR40" s="15"/>
      <c r="AS40" s="15"/>
      <c r="AT40" s="15"/>
      <c r="AU40" s="15"/>
      <c r="AV40" s="15"/>
      <c r="AW40" s="15"/>
      <c r="AX40" s="15"/>
      <c r="AY40" s="15"/>
      <c r="AZ40" s="15"/>
      <c r="BA40" s="15"/>
      <c r="BB40" s="15"/>
      <c r="BC40" s="26"/>
      <c r="BD40" s="26"/>
      <c r="BE40" s="26"/>
      <c r="BF40" s="26"/>
      <c r="BG40" s="26"/>
      <c r="BH40" s="26"/>
      <c r="BI40" s="26"/>
      <c r="BJ40" s="26"/>
      <c r="BK40" s="26"/>
      <c r="BL40" s="26"/>
      <c r="BM40" s="26"/>
      <c r="BN40" s="26"/>
      <c r="BO40" s="26"/>
      <c r="BP40" s="15"/>
      <c r="BQ40" s="15"/>
      <c r="BR40" s="15"/>
      <c r="BS40" s="15"/>
      <c r="BT40" s="15"/>
    </row>
    <row r="41" spans="2:76" s="9" customFormat="1" ht="30.75" customHeight="1">
      <c r="B41" s="26"/>
      <c r="C41" s="26"/>
      <c r="D41" s="54" t="s">
        <v>79</v>
      </c>
      <c r="E41" s="47"/>
      <c r="F41" s="82"/>
      <c r="G41" s="82"/>
      <c r="H41" s="82"/>
      <c r="I41" s="82"/>
      <c r="J41" s="82"/>
      <c r="K41" s="82"/>
      <c r="L41" s="82"/>
      <c r="M41" s="82"/>
      <c r="N41" s="82"/>
      <c r="O41" s="82"/>
      <c r="P41" s="82"/>
      <c r="Q41" s="82"/>
      <c r="R41" s="82"/>
      <c r="S41" s="225"/>
      <c r="T41" s="225"/>
      <c r="U41" s="225"/>
      <c r="V41" s="225"/>
      <c r="W41" s="225"/>
      <c r="X41" s="225"/>
      <c r="Y41" s="254"/>
      <c r="Z41" s="254"/>
      <c r="AA41" s="254"/>
      <c r="AB41" s="254"/>
      <c r="AC41" s="254"/>
      <c r="AD41" s="254"/>
      <c r="AE41" s="254"/>
      <c r="AF41" s="300"/>
      <c r="AG41" s="300"/>
      <c r="AH41" s="337"/>
      <c r="AI41" s="337"/>
      <c r="AJ41" s="337"/>
      <c r="AK41" s="363"/>
      <c r="AL41" s="300"/>
      <c r="AM41" s="300"/>
      <c r="AN41" s="300"/>
      <c r="AO41" s="405"/>
      <c r="AP41" s="405"/>
      <c r="AQ41" s="65" t="s">
        <v>80</v>
      </c>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row>
    <row r="42" spans="2:76" s="9" customFormat="1" ht="7.9" customHeight="1">
      <c r="B42" s="26"/>
      <c r="C42" s="26"/>
      <c r="D42" s="54"/>
      <c r="E42" s="65"/>
      <c r="F42" s="81"/>
      <c r="G42" s="81"/>
      <c r="H42" s="81"/>
      <c r="I42" s="81"/>
      <c r="J42" s="82"/>
      <c r="K42" s="82"/>
      <c r="L42" s="82"/>
      <c r="M42" s="82"/>
      <c r="N42" s="82"/>
      <c r="O42" s="82"/>
      <c r="P42" s="82"/>
      <c r="Q42" s="82"/>
      <c r="R42" s="82"/>
      <c r="S42" s="225"/>
      <c r="T42" s="225"/>
      <c r="U42" s="225"/>
      <c r="V42" s="225"/>
      <c r="W42" s="225"/>
      <c r="X42" s="225"/>
      <c r="Y42" s="254"/>
      <c r="Z42" s="254"/>
      <c r="AA42" s="254"/>
      <c r="AB42" s="254"/>
      <c r="AC42" s="254"/>
      <c r="AD42" s="254"/>
      <c r="AE42" s="254"/>
      <c r="AF42" s="300"/>
      <c r="AG42" s="300"/>
      <c r="AH42" s="337"/>
      <c r="AI42" s="337"/>
      <c r="AJ42" s="337"/>
      <c r="AK42" s="363"/>
      <c r="AL42" s="300"/>
      <c r="AM42" s="300"/>
      <c r="AN42" s="300"/>
      <c r="AO42" s="300"/>
      <c r="AP42" s="300"/>
      <c r="AQ42" s="424"/>
      <c r="AR42" s="424"/>
      <c r="AS42" s="432"/>
      <c r="AT42" s="432"/>
      <c r="AU42" s="432"/>
      <c r="AV42" s="432"/>
      <c r="AW42" s="432"/>
      <c r="AX42" s="432"/>
      <c r="AY42" s="432"/>
      <c r="AZ42" s="432"/>
      <c r="BA42" s="432"/>
      <c r="BB42" s="432"/>
      <c r="BC42" s="432"/>
      <c r="BD42" s="65"/>
      <c r="BE42" s="65"/>
      <c r="BF42" s="65"/>
      <c r="BG42" s="65"/>
      <c r="BH42" s="65"/>
      <c r="BI42" s="65"/>
      <c r="BJ42" s="65"/>
      <c r="BK42" s="65"/>
      <c r="BL42" s="65"/>
      <c r="BM42" s="65"/>
      <c r="BN42" s="65"/>
      <c r="BO42" s="65"/>
      <c r="BP42" s="65"/>
      <c r="BQ42" s="65"/>
      <c r="BR42" s="15"/>
      <c r="BS42" s="594"/>
      <c r="BT42" s="594"/>
      <c r="BU42" s="619"/>
      <c r="BV42" s="619"/>
    </row>
    <row r="43" spans="2:76" s="10" customFormat="1" ht="21" customHeight="1">
      <c r="B43" s="27" t="s">
        <v>25</v>
      </c>
      <c r="C43" s="40" t="s">
        <v>26</v>
      </c>
      <c r="D43" s="55"/>
      <c r="E43" s="66"/>
      <c r="F43" s="83" t="s">
        <v>4</v>
      </c>
      <c r="G43" s="93"/>
      <c r="H43" s="93"/>
      <c r="I43" s="93"/>
      <c r="J43" s="93"/>
      <c r="K43" s="93"/>
      <c r="L43" s="125" t="s">
        <v>60</v>
      </c>
      <c r="M43" s="141"/>
      <c r="N43" s="141"/>
      <c r="O43" s="164"/>
      <c r="P43" s="185" t="s">
        <v>110</v>
      </c>
      <c r="Q43" s="185" t="s">
        <v>111</v>
      </c>
      <c r="R43" s="209" t="s">
        <v>71</v>
      </c>
      <c r="S43" s="226" t="s">
        <v>81</v>
      </c>
      <c r="T43" s="226"/>
      <c r="U43" s="226"/>
      <c r="V43" s="226"/>
      <c r="W43" s="226"/>
      <c r="X43" s="226"/>
      <c r="Y43" s="226"/>
      <c r="Z43" s="226"/>
      <c r="AA43" s="226"/>
      <c r="AB43" s="226"/>
      <c r="AC43" s="226"/>
      <c r="AD43" s="267"/>
      <c r="AE43" s="284"/>
      <c r="AF43" s="286" t="s">
        <v>40</v>
      </c>
      <c r="AG43" s="306"/>
      <c r="AH43" s="338"/>
      <c r="AI43" s="344"/>
      <c r="AJ43" s="344"/>
      <c r="AK43" s="364"/>
      <c r="AL43" s="374" t="s">
        <v>40</v>
      </c>
      <c r="AM43" s="386"/>
      <c r="AN43" s="395"/>
      <c r="AO43" s="406" t="s">
        <v>81</v>
      </c>
      <c r="AP43" s="226"/>
      <c r="AQ43" s="226"/>
      <c r="AR43" s="226"/>
      <c r="AS43" s="226"/>
      <c r="AT43" s="226"/>
      <c r="AU43" s="226"/>
      <c r="AV43" s="226"/>
      <c r="AW43" s="226"/>
      <c r="AX43" s="226"/>
      <c r="AY43" s="226"/>
      <c r="AZ43" s="267"/>
      <c r="BA43" s="27" t="s">
        <v>25</v>
      </c>
      <c r="BB43" s="453" t="s">
        <v>26</v>
      </c>
      <c r="BC43" s="55"/>
      <c r="BD43" s="55"/>
      <c r="BE43" s="66"/>
      <c r="BF43" s="83" t="s">
        <v>4</v>
      </c>
      <c r="BG43" s="93"/>
      <c r="BH43" s="93"/>
      <c r="BI43" s="93"/>
      <c r="BJ43" s="93"/>
      <c r="BK43" s="495"/>
      <c r="BL43" s="503" t="s">
        <v>82</v>
      </c>
      <c r="BM43" s="512"/>
      <c r="BN43" s="512"/>
      <c r="BO43" s="539"/>
      <c r="BP43" s="553" t="s">
        <v>83</v>
      </c>
      <c r="BQ43" s="569"/>
      <c r="BR43" s="580"/>
      <c r="BS43" s="595" t="s">
        <v>84</v>
      </c>
      <c r="BT43" s="606"/>
      <c r="BU43" s="620" t="s">
        <v>85</v>
      </c>
      <c r="BV43" s="638"/>
      <c r="BW43" s="125" t="s">
        <v>86</v>
      </c>
      <c r="BX43" s="627"/>
    </row>
    <row r="44" spans="2:76" ht="24.75" customHeight="1">
      <c r="B44" s="28"/>
      <c r="C44" s="41"/>
      <c r="D44" s="56"/>
      <c r="E44" s="67"/>
      <c r="F44" s="84"/>
      <c r="G44" s="94"/>
      <c r="H44" s="94"/>
      <c r="I44" s="94"/>
      <c r="J44" s="94"/>
      <c r="K44" s="94"/>
      <c r="L44" s="126"/>
      <c r="M44" s="142"/>
      <c r="N44" s="142"/>
      <c r="O44" s="165"/>
      <c r="P44" s="186"/>
      <c r="Q44" s="186"/>
      <c r="R44" s="210"/>
      <c r="S44" s="227">
        <v>1</v>
      </c>
      <c r="T44" s="235">
        <v>2</v>
      </c>
      <c r="U44" s="235">
        <v>3</v>
      </c>
      <c r="V44" s="235">
        <v>4</v>
      </c>
      <c r="W44" s="235">
        <v>5</v>
      </c>
      <c r="X44" s="235">
        <v>6</v>
      </c>
      <c r="Y44" s="235">
        <v>7</v>
      </c>
      <c r="Z44" s="235">
        <v>8</v>
      </c>
      <c r="AA44" s="235">
        <v>9</v>
      </c>
      <c r="AB44" s="235">
        <v>10</v>
      </c>
      <c r="AC44" s="235">
        <v>11</v>
      </c>
      <c r="AD44" s="268">
        <v>12</v>
      </c>
      <c r="AE44" s="284"/>
      <c r="AF44" s="287"/>
      <c r="AG44" s="307"/>
      <c r="AH44" s="339"/>
      <c r="AI44" s="345"/>
      <c r="AJ44" s="345"/>
      <c r="AK44" s="364"/>
      <c r="AL44" s="375"/>
      <c r="AM44" s="387"/>
      <c r="AN44" s="395"/>
      <c r="AO44" s="407">
        <v>1</v>
      </c>
      <c r="AP44" s="417">
        <v>2</v>
      </c>
      <c r="AQ44" s="417">
        <v>3</v>
      </c>
      <c r="AR44" s="417">
        <v>4</v>
      </c>
      <c r="AS44" s="417">
        <v>5</v>
      </c>
      <c r="AT44" s="417">
        <v>6</v>
      </c>
      <c r="AU44" s="235">
        <v>7</v>
      </c>
      <c r="AV44" s="435">
        <v>8</v>
      </c>
      <c r="AW44" s="417">
        <v>9</v>
      </c>
      <c r="AX44" s="417">
        <v>10</v>
      </c>
      <c r="AY44" s="235">
        <v>11</v>
      </c>
      <c r="AZ44" s="227">
        <v>12</v>
      </c>
      <c r="BA44" s="443"/>
      <c r="BB44" s="454"/>
      <c r="BC44" s="56"/>
      <c r="BD44" s="56"/>
      <c r="BE44" s="67"/>
      <c r="BF44" s="84"/>
      <c r="BG44" s="94"/>
      <c r="BH44" s="94"/>
      <c r="BI44" s="94"/>
      <c r="BJ44" s="94"/>
      <c r="BK44" s="496"/>
      <c r="BL44" s="504"/>
      <c r="BM44" s="513"/>
      <c r="BN44" s="513"/>
      <c r="BO44" s="540"/>
      <c r="BP44" s="126"/>
      <c r="BQ44" s="142"/>
      <c r="BR44" s="581"/>
      <c r="BS44" s="596"/>
      <c r="BT44" s="607"/>
      <c r="BU44" s="621"/>
      <c r="BV44" s="639"/>
      <c r="BW44" s="547"/>
      <c r="BX44" s="628"/>
    </row>
    <row r="45" spans="2:76" ht="21.75" customHeight="1">
      <c r="B45" s="28"/>
      <c r="C45" s="41"/>
      <c r="D45" s="56"/>
      <c r="E45" s="67"/>
      <c r="F45" s="84"/>
      <c r="G45" s="94"/>
      <c r="H45" s="94"/>
      <c r="I45" s="94"/>
      <c r="J45" s="94"/>
      <c r="K45" s="94"/>
      <c r="L45" s="126"/>
      <c r="M45" s="142"/>
      <c r="N45" s="142"/>
      <c r="O45" s="165"/>
      <c r="P45" s="186"/>
      <c r="Q45" s="186"/>
      <c r="R45" s="210"/>
      <c r="S45" s="228" t="s">
        <v>35</v>
      </c>
      <c r="T45" s="241" t="s">
        <v>35</v>
      </c>
      <c r="U45" s="241" t="s">
        <v>35</v>
      </c>
      <c r="V45" s="241" t="s">
        <v>35</v>
      </c>
      <c r="W45" s="241" t="s">
        <v>35</v>
      </c>
      <c r="X45" s="241" t="s">
        <v>35</v>
      </c>
      <c r="Y45" s="241" t="s">
        <v>35</v>
      </c>
      <c r="Z45" s="241" t="s">
        <v>35</v>
      </c>
      <c r="AA45" s="241" t="s">
        <v>35</v>
      </c>
      <c r="AB45" s="241" t="s">
        <v>35</v>
      </c>
      <c r="AC45" s="241" t="s">
        <v>35</v>
      </c>
      <c r="AD45" s="274" t="s">
        <v>35</v>
      </c>
      <c r="AE45" s="284"/>
      <c r="AF45" s="287"/>
      <c r="AG45" s="307"/>
      <c r="AH45" s="339"/>
      <c r="AI45" s="345"/>
      <c r="AJ45" s="345"/>
      <c r="AK45" s="364"/>
      <c r="AL45" s="375"/>
      <c r="AM45" s="387"/>
      <c r="AN45" s="395"/>
      <c r="AO45" s="228" t="s">
        <v>35</v>
      </c>
      <c r="AP45" s="241" t="s">
        <v>35</v>
      </c>
      <c r="AQ45" s="241" t="s">
        <v>35</v>
      </c>
      <c r="AR45" s="241" t="s">
        <v>35</v>
      </c>
      <c r="AS45" s="241" t="s">
        <v>35</v>
      </c>
      <c r="AT45" s="241" t="s">
        <v>35</v>
      </c>
      <c r="AU45" s="241" t="s">
        <v>35</v>
      </c>
      <c r="AV45" s="241" t="s">
        <v>35</v>
      </c>
      <c r="AW45" s="241" t="s">
        <v>35</v>
      </c>
      <c r="AX45" s="241" t="s">
        <v>35</v>
      </c>
      <c r="AY45" s="241" t="s">
        <v>35</v>
      </c>
      <c r="AZ45" s="274" t="s">
        <v>35</v>
      </c>
      <c r="BA45" s="443"/>
      <c r="BB45" s="454"/>
      <c r="BC45" s="56"/>
      <c r="BD45" s="56"/>
      <c r="BE45" s="67"/>
      <c r="BF45" s="84"/>
      <c r="BG45" s="94"/>
      <c r="BH45" s="94"/>
      <c r="BI45" s="94"/>
      <c r="BJ45" s="94"/>
      <c r="BK45" s="496"/>
      <c r="BL45" s="504"/>
      <c r="BM45" s="513"/>
      <c r="BN45" s="513"/>
      <c r="BO45" s="540"/>
      <c r="BP45" s="126"/>
      <c r="BQ45" s="142"/>
      <c r="BR45" s="581"/>
      <c r="BS45" s="596"/>
      <c r="BT45" s="607"/>
      <c r="BU45" s="621"/>
      <c r="BV45" s="639"/>
      <c r="BW45" s="547"/>
      <c r="BX45" s="628"/>
    </row>
    <row r="46" spans="2:76" ht="11.45" customHeight="1">
      <c r="B46" s="29"/>
      <c r="C46" s="42"/>
      <c r="D46" s="57"/>
      <c r="E46" s="68"/>
      <c r="F46" s="85"/>
      <c r="G46" s="95"/>
      <c r="H46" s="95"/>
      <c r="I46" s="95"/>
      <c r="J46" s="95"/>
      <c r="K46" s="95"/>
      <c r="L46" s="127"/>
      <c r="M46" s="143"/>
      <c r="N46" s="143"/>
      <c r="O46" s="166"/>
      <c r="P46" s="187"/>
      <c r="Q46" s="187"/>
      <c r="R46" s="211"/>
      <c r="S46" s="229"/>
      <c r="T46" s="242"/>
      <c r="U46" s="242"/>
      <c r="V46" s="242"/>
      <c r="W46" s="242"/>
      <c r="X46" s="242"/>
      <c r="Y46" s="242"/>
      <c r="Z46" s="242"/>
      <c r="AA46" s="242"/>
      <c r="AB46" s="242"/>
      <c r="AC46" s="242"/>
      <c r="AD46" s="275"/>
      <c r="AE46" s="284"/>
      <c r="AF46" s="288"/>
      <c r="AG46" s="308"/>
      <c r="AH46" s="340"/>
      <c r="AI46" s="346"/>
      <c r="AJ46" s="346"/>
      <c r="AK46" s="364"/>
      <c r="AL46" s="375"/>
      <c r="AM46" s="387"/>
      <c r="AN46" s="396"/>
      <c r="AO46" s="229"/>
      <c r="AP46" s="242"/>
      <c r="AQ46" s="242"/>
      <c r="AR46" s="242"/>
      <c r="AS46" s="242"/>
      <c r="AT46" s="242"/>
      <c r="AU46" s="242"/>
      <c r="AV46" s="242"/>
      <c r="AW46" s="242"/>
      <c r="AX46" s="242"/>
      <c r="AY46" s="242"/>
      <c r="AZ46" s="275"/>
      <c r="BA46" s="444"/>
      <c r="BB46" s="455"/>
      <c r="BC46" s="57"/>
      <c r="BD46" s="57"/>
      <c r="BE46" s="68"/>
      <c r="BF46" s="85"/>
      <c r="BG46" s="95"/>
      <c r="BH46" s="95"/>
      <c r="BI46" s="95"/>
      <c r="BJ46" s="95"/>
      <c r="BK46" s="497"/>
      <c r="BL46" s="505"/>
      <c r="BM46" s="514"/>
      <c r="BN46" s="514"/>
      <c r="BO46" s="541"/>
      <c r="BP46" s="127"/>
      <c r="BQ46" s="143"/>
      <c r="BR46" s="582"/>
      <c r="BS46" s="597"/>
      <c r="BT46" s="608"/>
      <c r="BU46" s="622"/>
      <c r="BV46" s="640"/>
      <c r="BW46" s="548"/>
      <c r="BX46" s="629"/>
    </row>
    <row r="47" spans="2:76" ht="29.25" customHeight="1">
      <c r="B47" s="30" t="s">
        <v>45</v>
      </c>
      <c r="C47" s="43" t="s">
        <v>87</v>
      </c>
      <c r="D47" s="58"/>
      <c r="E47" s="69"/>
      <c r="F47" s="86" t="s">
        <v>101</v>
      </c>
      <c r="G47" s="86"/>
      <c r="H47" s="86"/>
      <c r="I47" s="102" t="s">
        <v>115</v>
      </c>
      <c r="J47" s="102"/>
      <c r="K47" s="115"/>
      <c r="L47" s="128">
        <f>IFERROR(P47+Q47+R47,"")</f>
        <v>21200</v>
      </c>
      <c r="M47" s="144"/>
      <c r="N47" s="144"/>
      <c r="O47" s="167"/>
      <c r="P47" s="188">
        <v>200</v>
      </c>
      <c r="Q47" s="201">
        <v>20000</v>
      </c>
      <c r="R47" s="212">
        <v>1000</v>
      </c>
      <c r="S47" s="230"/>
      <c r="T47" s="243"/>
      <c r="U47" s="243"/>
      <c r="V47" s="243"/>
      <c r="W47" s="243"/>
      <c r="X47" s="243"/>
      <c r="Y47" s="243"/>
      <c r="Z47" s="243"/>
      <c r="AA47" s="263" t="s">
        <v>29</v>
      </c>
      <c r="AB47" s="263" t="s">
        <v>29</v>
      </c>
      <c r="AC47" s="263" t="s">
        <v>29</v>
      </c>
      <c r="AD47" s="276" t="s">
        <v>29</v>
      </c>
      <c r="AE47" s="285" t="s">
        <v>51</v>
      </c>
      <c r="AF47" s="301">
        <v>4</v>
      </c>
      <c r="AG47" s="321"/>
      <c r="AH47" s="341"/>
      <c r="AI47" s="328"/>
      <c r="AJ47" s="328"/>
      <c r="AK47" s="365"/>
      <c r="AL47" s="376">
        <v>12</v>
      </c>
      <c r="AM47" s="388"/>
      <c r="AN47" s="397" t="s">
        <v>52</v>
      </c>
      <c r="AO47" s="408" t="s">
        <v>29</v>
      </c>
      <c r="AP47" s="418" t="s">
        <v>29</v>
      </c>
      <c r="AQ47" s="425" t="s">
        <v>29</v>
      </c>
      <c r="AR47" s="425" t="s">
        <v>29</v>
      </c>
      <c r="AS47" s="425" t="s">
        <v>29</v>
      </c>
      <c r="AT47" s="425" t="s">
        <v>29</v>
      </c>
      <c r="AU47" s="425" t="s">
        <v>29</v>
      </c>
      <c r="AV47" s="425" t="s">
        <v>29</v>
      </c>
      <c r="AW47" s="425" t="s">
        <v>29</v>
      </c>
      <c r="AX47" s="425" t="s">
        <v>29</v>
      </c>
      <c r="AY47" s="425" t="s">
        <v>29</v>
      </c>
      <c r="AZ47" s="425" t="s">
        <v>29</v>
      </c>
      <c r="BA47" s="445" t="s">
        <v>45</v>
      </c>
      <c r="BB47" s="456" t="s">
        <v>88</v>
      </c>
      <c r="BC47" s="456"/>
      <c r="BD47" s="456"/>
      <c r="BE47" s="471"/>
      <c r="BF47" s="478" t="s">
        <v>56</v>
      </c>
      <c r="BG47" s="482"/>
      <c r="BH47" s="486"/>
      <c r="BI47" s="490" t="s">
        <v>100</v>
      </c>
      <c r="BJ47" s="494"/>
      <c r="BK47" s="499"/>
      <c r="BL47" s="506" t="s">
        <v>89</v>
      </c>
      <c r="BM47" s="515"/>
      <c r="BN47" s="528">
        <v>350000</v>
      </c>
      <c r="BO47" s="542"/>
      <c r="BP47" s="554">
        <v>84000</v>
      </c>
      <c r="BQ47" s="570"/>
      <c r="BR47" s="583"/>
      <c r="BS47" s="598">
        <f>BN48+BP47</f>
        <v>84000</v>
      </c>
      <c r="BT47" s="609"/>
      <c r="BU47" s="623">
        <v>12000</v>
      </c>
      <c r="BV47" s="641"/>
      <c r="BW47" s="655">
        <f>BN47+BN48+BP47</f>
        <v>434000</v>
      </c>
      <c r="BX47" s="670"/>
    </row>
    <row r="48" spans="2:76" ht="29.25" customHeight="1">
      <c r="B48" s="20" t="s">
        <v>45</v>
      </c>
      <c r="C48" s="44" t="s">
        <v>90</v>
      </c>
      <c r="D48" s="59"/>
      <c r="E48" s="70"/>
      <c r="F48" s="87" t="s">
        <v>101</v>
      </c>
      <c r="G48" s="87"/>
      <c r="H48" s="87"/>
      <c r="I48" s="103" t="s">
        <v>116</v>
      </c>
      <c r="J48" s="103"/>
      <c r="K48" s="116"/>
      <c r="L48" s="129">
        <f>IFERROR(P48+Q48+R48,"")</f>
        <v>12100</v>
      </c>
      <c r="M48" s="145"/>
      <c r="N48" s="145"/>
      <c r="O48" s="168"/>
      <c r="P48" s="189">
        <v>100</v>
      </c>
      <c r="Q48" s="202">
        <v>10000</v>
      </c>
      <c r="R48" s="213">
        <v>2000</v>
      </c>
      <c r="S48" s="231"/>
      <c r="T48" s="244"/>
      <c r="U48" s="244"/>
      <c r="V48" s="244"/>
      <c r="W48" s="244" t="s">
        <v>29</v>
      </c>
      <c r="X48" s="244" t="s">
        <v>29</v>
      </c>
      <c r="Y48" s="244" t="s">
        <v>29</v>
      </c>
      <c r="Z48" s="244" t="s">
        <v>29</v>
      </c>
      <c r="AA48" s="244" t="s">
        <v>29</v>
      </c>
      <c r="AB48" s="244" t="s">
        <v>29</v>
      </c>
      <c r="AC48" s="244" t="s">
        <v>29</v>
      </c>
      <c r="AD48" s="277" t="s">
        <v>29</v>
      </c>
      <c r="AE48" s="285" t="s">
        <v>51</v>
      </c>
      <c r="AF48" s="302">
        <v>8</v>
      </c>
      <c r="AG48" s="322"/>
      <c r="AH48" s="341"/>
      <c r="AI48" s="328"/>
      <c r="AJ48" s="328"/>
      <c r="AK48" s="366"/>
      <c r="AL48" s="377"/>
      <c r="AM48" s="389"/>
      <c r="AN48" s="397"/>
      <c r="AO48" s="409"/>
      <c r="AP48" s="419"/>
      <c r="AQ48" s="419"/>
      <c r="AR48" s="419"/>
      <c r="AS48" s="419"/>
      <c r="AT48" s="419"/>
      <c r="AU48" s="419"/>
      <c r="AV48" s="419"/>
      <c r="AW48" s="419"/>
      <c r="AX48" s="419"/>
      <c r="AY48" s="419"/>
      <c r="AZ48" s="419"/>
      <c r="BA48" s="446"/>
      <c r="BB48" s="457"/>
      <c r="BC48" s="457"/>
      <c r="BD48" s="457"/>
      <c r="BE48" s="472"/>
      <c r="BF48" s="478" t="s">
        <v>91</v>
      </c>
      <c r="BG48" s="482"/>
      <c r="BH48" s="486"/>
      <c r="BI48" s="490" t="s">
        <v>118</v>
      </c>
      <c r="BJ48" s="494"/>
      <c r="BK48" s="499"/>
      <c r="BL48" s="507" t="s">
        <v>92</v>
      </c>
      <c r="BM48" s="516"/>
      <c r="BN48" s="529"/>
      <c r="BO48" s="543"/>
      <c r="BP48" s="554"/>
      <c r="BQ48" s="570"/>
      <c r="BR48" s="583"/>
      <c r="BS48" s="202"/>
      <c r="BT48" s="610"/>
      <c r="BU48" s="624"/>
      <c r="BV48" s="642"/>
      <c r="BW48" s="656"/>
      <c r="BX48" s="671"/>
    </row>
    <row r="49" spans="2:77" ht="29.25" customHeight="1">
      <c r="B49" s="21">
        <v>1</v>
      </c>
      <c r="C49" s="45"/>
      <c r="D49" s="60"/>
      <c r="E49" s="71"/>
      <c r="F49" s="87" t="s">
        <v>101</v>
      </c>
      <c r="G49" s="87"/>
      <c r="H49" s="87"/>
      <c r="I49" s="104"/>
      <c r="J49" s="104"/>
      <c r="K49" s="117"/>
      <c r="L49" s="130">
        <f>IFERROR(P49+Q49+R49,"")</f>
        <v>0</v>
      </c>
      <c r="M49" s="146"/>
      <c r="N49" s="146"/>
      <c r="O49" s="169"/>
      <c r="P49" s="190"/>
      <c r="Q49" s="203"/>
      <c r="R49" s="214" t="str">
        <f>IFERROR(AF49*$AG$33,"0")</f>
        <v>0</v>
      </c>
      <c r="S49" s="232"/>
      <c r="T49" s="245"/>
      <c r="U49" s="245"/>
      <c r="V49" s="245"/>
      <c r="W49" s="245"/>
      <c r="X49" s="245"/>
      <c r="Y49" s="245"/>
      <c r="Z49" s="245"/>
      <c r="AA49" s="264"/>
      <c r="AB49" s="264"/>
      <c r="AC49" s="264"/>
      <c r="AD49" s="278"/>
      <c r="AE49" s="285" t="s">
        <v>51</v>
      </c>
      <c r="AF49" s="303">
        <f>COUNTIF(S49:AD49,$CB$10)</f>
        <v>0</v>
      </c>
      <c r="AG49" s="323"/>
      <c r="AH49" s="341"/>
      <c r="AI49" s="328"/>
      <c r="AJ49" s="328"/>
      <c r="AK49" s="367"/>
      <c r="AL49" s="291">
        <f>COUNTIF(AO49:AZ50,$CB$10)</f>
        <v>0</v>
      </c>
      <c r="AM49" s="311"/>
      <c r="AN49" s="397" t="s">
        <v>52</v>
      </c>
      <c r="AO49" s="223"/>
      <c r="AP49" s="239"/>
      <c r="AQ49" s="245"/>
      <c r="AR49" s="245"/>
      <c r="AS49" s="245"/>
      <c r="AT49" s="245"/>
      <c r="AU49" s="245"/>
      <c r="AV49" s="245"/>
      <c r="AW49" s="245"/>
      <c r="AX49" s="245"/>
      <c r="AY49" s="245"/>
      <c r="AZ49" s="272"/>
      <c r="BA49" s="447">
        <v>1</v>
      </c>
      <c r="BB49" s="458"/>
      <c r="BC49" s="458"/>
      <c r="BD49" s="458"/>
      <c r="BE49" s="473"/>
      <c r="BF49" s="478" t="s">
        <v>56</v>
      </c>
      <c r="BG49" s="482"/>
      <c r="BH49" s="486"/>
      <c r="BI49" s="101"/>
      <c r="BJ49" s="108"/>
      <c r="BK49" s="112"/>
      <c r="BL49" s="508" t="s">
        <v>89</v>
      </c>
      <c r="BM49" s="517"/>
      <c r="BN49" s="530"/>
      <c r="BO49" s="544"/>
      <c r="BP49" s="555" t="str">
        <f>IFERROR(AL49*$AG$33,"0")</f>
        <v>0</v>
      </c>
      <c r="BQ49" s="555"/>
      <c r="BR49" s="584"/>
      <c r="BS49" s="599">
        <f>IFERROR(BN50+BP49,"")</f>
        <v>0</v>
      </c>
      <c r="BT49" s="178"/>
      <c r="BU49" s="199"/>
      <c r="BV49" s="643"/>
      <c r="BW49" s="657">
        <f>BN49+BN50+BP49</f>
        <v>0</v>
      </c>
      <c r="BX49" s="672"/>
    </row>
    <row r="50" spans="2:77" ht="29.25" customHeight="1">
      <c r="B50" s="21">
        <v>2</v>
      </c>
      <c r="C50" s="45"/>
      <c r="D50" s="60"/>
      <c r="E50" s="71"/>
      <c r="F50" s="87" t="s">
        <v>101</v>
      </c>
      <c r="G50" s="87"/>
      <c r="H50" s="87"/>
      <c r="I50" s="104"/>
      <c r="J50" s="104"/>
      <c r="K50" s="117"/>
      <c r="L50" s="130">
        <f>IFERROR(P51+Q50+R50,"")</f>
        <v>0</v>
      </c>
      <c r="M50" s="146"/>
      <c r="N50" s="146"/>
      <c r="O50" s="169"/>
      <c r="P50" s="190"/>
      <c r="Q50" s="203"/>
      <c r="R50" s="214" t="str">
        <f>IFERROR(AF50*$AG$33,"0")</f>
        <v>0</v>
      </c>
      <c r="S50" s="233"/>
      <c r="T50" s="246"/>
      <c r="U50" s="246"/>
      <c r="V50" s="246"/>
      <c r="W50" s="246"/>
      <c r="X50" s="246"/>
      <c r="Y50" s="246"/>
      <c r="Z50" s="246"/>
      <c r="AA50" s="246"/>
      <c r="AB50" s="246"/>
      <c r="AC50" s="246"/>
      <c r="AD50" s="279"/>
      <c r="AE50" s="285" t="s">
        <v>51</v>
      </c>
      <c r="AF50" s="303">
        <f>COUNTIF(S50:AD50,$CB$10)</f>
        <v>0</v>
      </c>
      <c r="AG50" s="323"/>
      <c r="AH50" s="341"/>
      <c r="AI50" s="328"/>
      <c r="AJ50" s="328"/>
      <c r="AK50" s="367"/>
      <c r="AL50" s="292"/>
      <c r="AM50" s="312"/>
      <c r="AN50" s="397"/>
      <c r="AO50" s="223"/>
      <c r="AP50" s="239"/>
      <c r="AQ50" s="245"/>
      <c r="AR50" s="245"/>
      <c r="AS50" s="245"/>
      <c r="AT50" s="245"/>
      <c r="AU50" s="245"/>
      <c r="AV50" s="245"/>
      <c r="AW50" s="245"/>
      <c r="AX50" s="245"/>
      <c r="AY50" s="245"/>
      <c r="AZ50" s="272"/>
      <c r="BA50" s="448"/>
      <c r="BB50" s="459"/>
      <c r="BC50" s="459"/>
      <c r="BD50" s="459"/>
      <c r="BE50" s="474"/>
      <c r="BF50" s="478" t="s">
        <v>91</v>
      </c>
      <c r="BG50" s="482"/>
      <c r="BH50" s="486"/>
      <c r="BI50" s="101"/>
      <c r="BJ50" s="108"/>
      <c r="BK50" s="112"/>
      <c r="BL50" s="507" t="s">
        <v>92</v>
      </c>
      <c r="BM50" s="518"/>
      <c r="BN50" s="530"/>
      <c r="BO50" s="544"/>
      <c r="BP50" s="556"/>
      <c r="BQ50" s="556"/>
      <c r="BR50" s="585"/>
      <c r="BS50" s="599"/>
      <c r="BT50" s="178"/>
      <c r="BU50" s="199"/>
      <c r="BV50" s="643"/>
      <c r="BW50" s="657"/>
      <c r="BX50" s="672"/>
    </row>
    <row r="51" spans="2:77" ht="29.25" customHeight="1">
      <c r="B51" s="21">
        <v>3</v>
      </c>
      <c r="C51" s="45"/>
      <c r="D51" s="60"/>
      <c r="E51" s="71"/>
      <c r="F51" s="87" t="s">
        <v>101</v>
      </c>
      <c r="G51" s="87"/>
      <c r="H51" s="87"/>
      <c r="I51" s="104"/>
      <c r="J51" s="104"/>
      <c r="K51" s="117"/>
      <c r="L51" s="130">
        <f>IFERROR(P52+Q51+R51,"")</f>
        <v>0</v>
      </c>
      <c r="M51" s="146"/>
      <c r="N51" s="146"/>
      <c r="O51" s="169"/>
      <c r="P51" s="190"/>
      <c r="Q51" s="203"/>
      <c r="R51" s="214" t="str">
        <f>IFERROR(AF51*$AG$33,"0")</f>
        <v>0</v>
      </c>
      <c r="S51" s="233"/>
      <c r="T51" s="246"/>
      <c r="U51" s="246"/>
      <c r="V51" s="246"/>
      <c r="W51" s="246"/>
      <c r="X51" s="246"/>
      <c r="Y51" s="246"/>
      <c r="Z51" s="246"/>
      <c r="AA51" s="246"/>
      <c r="AB51" s="246"/>
      <c r="AC51" s="246"/>
      <c r="AD51" s="279"/>
      <c r="AE51" s="285" t="s">
        <v>51</v>
      </c>
      <c r="AF51" s="303">
        <f>COUNTIF(S51:AD51,$CB$10)</f>
        <v>0</v>
      </c>
      <c r="AG51" s="323"/>
      <c r="AH51" s="342"/>
      <c r="AI51" s="109"/>
      <c r="AJ51" s="109"/>
      <c r="AK51" s="367"/>
      <c r="AL51" s="378">
        <f>COUNTIF(AO51:AZ52,$CB$10)</f>
        <v>0</v>
      </c>
      <c r="AM51" s="390"/>
      <c r="AN51" s="397" t="s">
        <v>52</v>
      </c>
      <c r="AO51" s="232"/>
      <c r="AP51" s="239"/>
      <c r="AQ51" s="245"/>
      <c r="AR51" s="245"/>
      <c r="AS51" s="245"/>
      <c r="AT51" s="245"/>
      <c r="AU51" s="245"/>
      <c r="AV51" s="245"/>
      <c r="AW51" s="245"/>
      <c r="AX51" s="245"/>
      <c r="AY51" s="245"/>
      <c r="AZ51" s="272"/>
      <c r="BA51" s="447">
        <v>2</v>
      </c>
      <c r="BB51" s="458"/>
      <c r="BC51" s="458"/>
      <c r="BD51" s="458"/>
      <c r="BE51" s="473"/>
      <c r="BF51" s="478" t="s">
        <v>56</v>
      </c>
      <c r="BG51" s="482"/>
      <c r="BH51" s="486"/>
      <c r="BI51" s="101"/>
      <c r="BJ51" s="108"/>
      <c r="BK51" s="112"/>
      <c r="BL51" s="508" t="s">
        <v>89</v>
      </c>
      <c r="BM51" s="517"/>
      <c r="BN51" s="530"/>
      <c r="BO51" s="544"/>
      <c r="BP51" s="555" t="str">
        <f>IFERROR(AL51*$AG$33,"0")</f>
        <v>0</v>
      </c>
      <c r="BQ51" s="555"/>
      <c r="BR51" s="584"/>
      <c r="BS51" s="599">
        <f>IFERROR(BN52+BP51,"")</f>
        <v>0</v>
      </c>
      <c r="BT51" s="178"/>
      <c r="BU51" s="199"/>
      <c r="BV51" s="643"/>
      <c r="BW51" s="657">
        <f>BN51+BN52+BP51</f>
        <v>0</v>
      </c>
      <c r="BX51" s="672"/>
    </row>
    <row r="52" spans="2:77" ht="29.25" customHeight="1">
      <c r="B52" s="24">
        <v>4</v>
      </c>
      <c r="C52" s="46"/>
      <c r="D52" s="61"/>
      <c r="E52" s="72"/>
      <c r="F52" s="88" t="s">
        <v>101</v>
      </c>
      <c r="G52" s="88"/>
      <c r="H52" s="88"/>
      <c r="I52" s="105"/>
      <c r="J52" s="105"/>
      <c r="K52" s="118"/>
      <c r="L52" s="131">
        <f>IFERROR(P52+Q52+R52,"")</f>
        <v>0</v>
      </c>
      <c r="M52" s="147"/>
      <c r="N52" s="147"/>
      <c r="O52" s="170"/>
      <c r="P52" s="191"/>
      <c r="Q52" s="204"/>
      <c r="R52" s="215" t="str">
        <f>IFERROR(AF52*$AG$33,"0")</f>
        <v>0</v>
      </c>
      <c r="S52" s="234"/>
      <c r="T52" s="247"/>
      <c r="U52" s="247"/>
      <c r="V52" s="247"/>
      <c r="W52" s="247"/>
      <c r="X52" s="247"/>
      <c r="Y52" s="247"/>
      <c r="Z52" s="247"/>
      <c r="AA52" s="247"/>
      <c r="AB52" s="247"/>
      <c r="AC52" s="247"/>
      <c r="AD52" s="280"/>
      <c r="AE52" s="285" t="s">
        <v>51</v>
      </c>
      <c r="AF52" s="303">
        <f>COUNTIF(S52:AD52,$CB$10)</f>
        <v>0</v>
      </c>
      <c r="AG52" s="323"/>
      <c r="AH52" s="343"/>
      <c r="AI52" s="73"/>
      <c r="AJ52" s="73"/>
      <c r="AK52" s="367"/>
      <c r="AL52" s="379"/>
      <c r="AM52" s="391"/>
      <c r="AN52" s="397"/>
      <c r="AO52" s="410"/>
      <c r="AP52" s="240"/>
      <c r="AQ52" s="248"/>
      <c r="AR52" s="248"/>
      <c r="AS52" s="248"/>
      <c r="AT52" s="248"/>
      <c r="AU52" s="248"/>
      <c r="AV52" s="248"/>
      <c r="AW52" s="248"/>
      <c r="AX52" s="248"/>
      <c r="AY52" s="248"/>
      <c r="AZ52" s="273"/>
      <c r="BA52" s="449"/>
      <c r="BB52" s="460"/>
      <c r="BC52" s="460"/>
      <c r="BD52" s="460"/>
      <c r="BE52" s="475"/>
      <c r="BF52" s="479" t="s">
        <v>91</v>
      </c>
      <c r="BG52" s="483"/>
      <c r="BH52" s="487"/>
      <c r="BI52" s="101"/>
      <c r="BJ52" s="108"/>
      <c r="BK52" s="112"/>
      <c r="BL52" s="507" t="s">
        <v>92</v>
      </c>
      <c r="BM52" s="518"/>
      <c r="BN52" s="531"/>
      <c r="BO52" s="545"/>
      <c r="BP52" s="556"/>
      <c r="BQ52" s="556"/>
      <c r="BR52" s="585"/>
      <c r="BS52" s="599"/>
      <c r="BT52" s="178"/>
      <c r="BU52" s="199"/>
      <c r="BV52" s="643"/>
      <c r="BW52" s="658"/>
      <c r="BX52" s="673"/>
    </row>
    <row r="53" spans="2:77" ht="30" customHeight="1">
      <c r="E53" s="62"/>
      <c r="F53" s="89"/>
      <c r="G53" s="89"/>
      <c r="H53" s="97" t="str">
        <f>IF(COUNTA('管理表 (２ページ) '!$E$47:$I$52)&gt;0,"","合計")</f>
        <v>合計</v>
      </c>
      <c r="I53" s="97" t="e">
        <f>IF(SUM(#REF!)&gt;0,"","合計")</f>
        <v>#REF!</v>
      </c>
      <c r="J53" s="97" t="e">
        <f>IF(SUM(#REF!)&gt;0,"","合計")</f>
        <v>#REF!</v>
      </c>
      <c r="K53" s="97" t="e">
        <f>IF(SUM(#REF!)&gt;0,"","合計")</f>
        <v>#REF!</v>
      </c>
      <c r="L53" s="123">
        <f>IF(COUNTA('管理表 (２ページ) '!$E$47:$I$52)&gt;0,"",SUM(L49:L52))</f>
        <v>0</v>
      </c>
      <c r="M53" s="139" t="e">
        <f>IF(SUM(#REF!)&gt;0,"","合計")</f>
        <v>#REF!</v>
      </c>
      <c r="N53" s="139" t="e">
        <f>IF(SUM(#REF!)&gt;0,"","合計")</f>
        <v>#REF!</v>
      </c>
      <c r="O53" s="153" t="e">
        <f>IF(SUM(#REF!)&gt;0,"","合計")</f>
        <v>#REF!</v>
      </c>
      <c r="P53" s="123">
        <f>IF(COUNTA('管理表 (２ページ) '!$E$47:$I$52)&gt;0,"",SUM(P49:P52))</f>
        <v>0</v>
      </c>
      <c r="Q53" s="205">
        <f>IF(COUNTA('管理表 (２ページ) '!$E$47:$I$52)&gt;0,"",SUM(Q49:Q52))</f>
        <v>0</v>
      </c>
      <c r="R53" s="153">
        <f>IF(COUNTA('管理表 (２ページ) '!$E$47:$I$52)&gt;0,"",SUM(R49:R52))</f>
        <v>0</v>
      </c>
      <c r="S53" s="109"/>
      <c r="T53" s="109"/>
      <c r="U53" s="73"/>
      <c r="V53" s="73"/>
      <c r="W53" s="73"/>
      <c r="X53" s="73"/>
      <c r="Y53" s="73"/>
      <c r="Z53" s="261"/>
      <c r="AA53" s="261"/>
      <c r="AB53" s="261"/>
      <c r="AC53" s="261"/>
      <c r="AD53" s="62"/>
      <c r="AF53" s="304" t="str">
        <f>IF(COUNTA('管理表 (２ページ) '!$E$47:$I$52)&gt;0,"","合計")</f>
        <v>合計</v>
      </c>
      <c r="AG53" s="324"/>
      <c r="AJ53" s="62"/>
      <c r="AK53" s="368"/>
      <c r="AL53" s="380" t="str">
        <f>IF(COUNTA('管理表 (２ページ) '!$BB$47:$BE$52)&gt;0,"","合計")</f>
        <v>合計</v>
      </c>
      <c r="AM53" s="392"/>
      <c r="AN53" s="398"/>
      <c r="BH53" s="488" t="str">
        <f>IF(COUNTA(#REF!)&gt;0,"","前年繰越額の計")</f>
        <v/>
      </c>
      <c r="BI53" s="491"/>
      <c r="BJ53" s="491"/>
      <c r="BK53" s="491"/>
      <c r="BL53" s="491"/>
      <c r="BM53" s="519"/>
      <c r="BN53" s="532">
        <f>IF(COUNTA('管理表 (２ページ) '!$BB$47:$BE$52)&gt;0,"",SUM(BN49:BO52))</f>
        <v>0</v>
      </c>
      <c r="BO53" s="546"/>
      <c r="BP53" s="557"/>
      <c r="BQ53" s="557"/>
      <c r="BR53" s="557"/>
      <c r="BS53" s="557"/>
      <c r="BT53" s="611" t="str">
        <f>IF(COUNTA(#REF!)&gt;0,"","合計")</f>
        <v/>
      </c>
      <c r="BU53" s="625">
        <f>IF(COUNTA('管理表 (２ページ) '!$BB$47:$BE$52)&gt;0,"",SUM(BU49:BV52))</f>
        <v>0</v>
      </c>
      <c r="BV53" s="644"/>
      <c r="BW53" s="659">
        <f>IF(COUNTA('管理表 (２ページ) '!$BB$47:$BE$52)&gt;0,"",SUM(BW49:BX52))</f>
        <v>0</v>
      </c>
      <c r="BX53" s="674"/>
    </row>
    <row r="54" spans="2:77" ht="28.15" customHeight="1">
      <c r="B54" s="5"/>
      <c r="E54" s="62"/>
      <c r="F54" s="89"/>
      <c r="G54" s="89"/>
      <c r="H54" s="98"/>
      <c r="I54" s="98"/>
      <c r="J54" s="98"/>
      <c r="K54" s="98"/>
      <c r="L54" s="132"/>
      <c r="M54" s="148"/>
      <c r="N54" s="148"/>
      <c r="O54" s="171"/>
      <c r="P54" s="124"/>
      <c r="Q54" s="206"/>
      <c r="R54" s="154"/>
      <c r="S54" s="109"/>
      <c r="T54" s="109"/>
      <c r="U54" s="73"/>
      <c r="V54" s="73"/>
      <c r="W54" s="73"/>
      <c r="X54" s="73"/>
      <c r="Y54" s="73"/>
      <c r="Z54" s="261"/>
      <c r="AA54" s="261"/>
      <c r="AB54" s="261"/>
      <c r="AC54" s="261"/>
      <c r="AD54" s="62"/>
      <c r="AF54" s="305">
        <f>IF(COUNTA('管理表 (２ページ) '!$E$47:$I$52)&gt;0,"",SUM(AF49:AG52))</f>
        <v>0</v>
      </c>
      <c r="AG54" s="314"/>
      <c r="AJ54" s="62"/>
      <c r="AK54" s="368"/>
      <c r="AL54" s="305">
        <f>IF(COUNTA('管理表 (２ページ) '!$BB$47:$BE$52)&gt;0,"",SUM(AL49:AM52))</f>
        <v>0</v>
      </c>
      <c r="AM54" s="314"/>
      <c r="AN54" s="399"/>
      <c r="BP54" s="557"/>
      <c r="BQ54" s="557"/>
      <c r="BR54" s="557"/>
      <c r="BS54" s="557"/>
      <c r="BT54" s="611"/>
      <c r="BU54" s="626" t="str">
        <f>IF(COUNTA(#REF!)&gt;0,"",SUM(BU50:BV53))</f>
        <v/>
      </c>
      <c r="BV54" s="645"/>
      <c r="BW54" s="532" t="str">
        <f>IF(COUNTA(#REF!)&gt;0,"",SUM(BW50:BX53))</f>
        <v/>
      </c>
      <c r="BX54" s="546"/>
    </row>
    <row r="55" spans="2:77" ht="30" customHeight="1">
      <c r="B55" s="5"/>
      <c r="E55" s="62"/>
      <c r="F55" s="89"/>
      <c r="G55" s="89"/>
      <c r="H55" s="89"/>
      <c r="I55" s="89"/>
      <c r="J55" s="109"/>
      <c r="K55" s="109"/>
      <c r="L55" s="133"/>
      <c r="M55" s="133"/>
      <c r="N55" s="133"/>
      <c r="O55" s="133"/>
      <c r="P55" s="192"/>
      <c r="Q55" s="192"/>
      <c r="R55" s="192"/>
      <c r="S55" s="109"/>
      <c r="T55" s="109"/>
      <c r="U55" s="73"/>
      <c r="V55" s="73"/>
      <c r="W55" s="73"/>
      <c r="X55" s="73"/>
      <c r="Y55" s="73"/>
      <c r="Z55" s="261"/>
      <c r="AA55" s="261"/>
      <c r="AB55" s="261"/>
      <c r="AC55" s="261"/>
      <c r="AD55" s="62"/>
      <c r="AF55" s="73"/>
      <c r="AG55" s="73"/>
      <c r="AJ55" s="62"/>
      <c r="AK55" s="368"/>
      <c r="AL55" s="73"/>
      <c r="AM55" s="73"/>
      <c r="AN55" s="89"/>
      <c r="BT55" s="612"/>
      <c r="BW55" s="660" t="s">
        <v>18</v>
      </c>
      <c r="BX55" s="660"/>
      <c r="BY55" s="675"/>
    </row>
    <row r="56" spans="2:77" ht="19.899999999999999" customHeight="1">
      <c r="B56" s="5"/>
      <c r="E56" s="62"/>
      <c r="F56" s="89"/>
      <c r="G56" s="89"/>
      <c r="H56" s="89"/>
      <c r="I56" s="89"/>
      <c r="J56" s="109"/>
      <c r="K56" s="109"/>
      <c r="L56" s="133"/>
      <c r="M56" s="133"/>
      <c r="N56" s="133"/>
      <c r="O56" s="133"/>
      <c r="P56" s="192"/>
      <c r="Q56" s="192"/>
      <c r="R56" s="192"/>
      <c r="S56" s="109"/>
      <c r="T56" s="109"/>
      <c r="U56" s="249" t="str">
        <f>IF(OR(COUNTA('管理表 (２ページ) '!$C$11:$E$22)&gt;0,COUNTA('管理表 (２ページ) '!$BC$11:$BE$22)&gt;0,COUNTA('管理表 (２ページ) '!$E$47:$I$52)&gt;0,COUNTA('管理表 (２ページ) '!$BB$47:$BE$52)&gt;0),"期末棚卸高の合計は２ページ参照","㋐　＋　㋑　＋　㋒　＝　")</f>
        <v>㋐　＋　㋑　＋　㋒　＝　</v>
      </c>
      <c r="V56" s="250"/>
      <c r="W56" s="250"/>
      <c r="X56" s="250"/>
      <c r="Y56" s="250"/>
      <c r="Z56" s="250"/>
      <c r="AA56" s="250"/>
      <c r="AB56" s="250"/>
      <c r="AC56" s="250"/>
      <c r="AD56" s="250"/>
      <c r="AE56" s="250"/>
      <c r="AF56" s="250"/>
      <c r="AG56" s="250"/>
      <c r="AH56" s="250"/>
      <c r="AI56" s="250"/>
      <c r="AJ56" s="250"/>
      <c r="AK56" s="250"/>
      <c r="AL56" s="250"/>
      <c r="AM56" s="250"/>
      <c r="AN56" s="250"/>
      <c r="AO56" s="250"/>
      <c r="AP56" s="420"/>
      <c r="AQ56" s="426">
        <f>IF(OR(COUNTA('管理表 (２ページ) '!$C$11:$E$22)&gt;0,COUNTA('管理表 (２ページ) '!$BC$11:$BE$22)&gt;0,COUNTA('管理表 (２ページ) '!$E$47:$I$52)&gt;0,COUNTA('管理表 (２ページ) '!$BB$47:$BE$52)&gt;0),"",P53+BW23+BU53)</f>
        <v>0</v>
      </c>
      <c r="AR56" s="429"/>
      <c r="AS56" s="429"/>
      <c r="AT56" s="429"/>
      <c r="AU56" s="429"/>
      <c r="AV56" s="429"/>
      <c r="AW56" s="429"/>
      <c r="AX56" s="429"/>
      <c r="AY56" s="437"/>
      <c r="AZ56" s="439" t="str">
        <f>IF(OR(COUNTA(#REF!)&gt;0,COUNTA(#REF!)&gt;0,COUNTA(#REF!)&gt;0,COUNTA(#REF!)&gt;0),"","今年の期末棚卸高に計上します")</f>
        <v/>
      </c>
      <c r="BA56" s="450"/>
      <c r="BB56" s="461"/>
      <c r="BC56" s="461"/>
      <c r="BD56" s="466"/>
      <c r="BE56" s="466"/>
      <c r="BF56" s="466"/>
      <c r="BG56" s="466"/>
      <c r="BI56" s="492"/>
      <c r="BJ56" s="492"/>
      <c r="BK56" s="492"/>
      <c r="BL56" s="492"/>
      <c r="BM56" s="492"/>
      <c r="BN56" s="492"/>
      <c r="BO56" s="492"/>
      <c r="BP56" s="492"/>
      <c r="BQ56" s="571"/>
      <c r="BR56" s="571"/>
      <c r="BS56" s="466"/>
      <c r="BT56" s="612"/>
      <c r="BW56" s="661"/>
      <c r="BX56" s="661"/>
      <c r="BY56" s="675"/>
    </row>
    <row r="57" spans="2:77" ht="22.9" customHeight="1">
      <c r="B57" s="5"/>
      <c r="D57" s="62"/>
      <c r="E57" s="73"/>
      <c r="F57" s="89"/>
      <c r="G57" s="89"/>
      <c r="H57" s="89"/>
      <c r="I57" s="89"/>
      <c r="J57" s="109"/>
      <c r="K57" s="109"/>
      <c r="L57" s="133"/>
      <c r="M57" s="133"/>
      <c r="N57" s="133"/>
      <c r="O57" s="133"/>
      <c r="P57" s="193"/>
      <c r="Q57" s="193"/>
      <c r="R57" s="193"/>
      <c r="S57" s="109"/>
      <c r="T57" s="109"/>
      <c r="U57" s="250"/>
      <c r="V57" s="250"/>
      <c r="W57" s="250"/>
      <c r="X57" s="250"/>
      <c r="Y57" s="250"/>
      <c r="Z57" s="250"/>
      <c r="AA57" s="250"/>
      <c r="AB57" s="250"/>
      <c r="AC57" s="250"/>
      <c r="AD57" s="250"/>
      <c r="AE57" s="250"/>
      <c r="AF57" s="250"/>
      <c r="AG57" s="250"/>
      <c r="AH57" s="250"/>
      <c r="AI57" s="250"/>
      <c r="AJ57" s="250"/>
      <c r="AK57" s="250"/>
      <c r="AL57" s="250"/>
      <c r="AM57" s="250"/>
      <c r="AN57" s="250"/>
      <c r="AO57" s="250"/>
      <c r="AP57" s="420"/>
      <c r="AQ57" s="427"/>
      <c r="AR57" s="430"/>
      <c r="AS57" s="430"/>
      <c r="AT57" s="430"/>
      <c r="AU57" s="430"/>
      <c r="AV57" s="430"/>
      <c r="AW57" s="430"/>
      <c r="AX57" s="430"/>
      <c r="AY57" s="438"/>
      <c r="AZ57" s="440"/>
      <c r="BA57" s="450"/>
      <c r="BB57" s="461"/>
      <c r="BC57" s="461"/>
      <c r="BD57" s="466"/>
      <c r="BE57" s="466"/>
      <c r="BF57" s="466"/>
      <c r="BG57" s="466"/>
      <c r="BW57" s="661"/>
      <c r="BX57" s="661"/>
      <c r="BY57" s="675"/>
    </row>
    <row r="58" spans="2:77" ht="14.45" customHeight="1">
      <c r="D58" s="62"/>
      <c r="E58" s="73"/>
      <c r="F58" s="73"/>
      <c r="G58" s="73"/>
      <c r="H58" s="73"/>
      <c r="I58" s="62"/>
      <c r="L58" s="134"/>
      <c r="M58" s="134"/>
      <c r="N58" s="134"/>
      <c r="O58" s="134"/>
      <c r="P58" s="194"/>
      <c r="Q58" s="194"/>
      <c r="R58" s="194"/>
    </row>
    <row r="59" spans="2:77" ht="19.5" customHeight="1">
      <c r="D59" s="62"/>
      <c r="E59" s="73"/>
      <c r="F59" s="73"/>
      <c r="G59" s="73"/>
      <c r="H59" s="73"/>
      <c r="I59" s="62"/>
      <c r="L59" s="134"/>
      <c r="M59" s="134"/>
      <c r="N59" s="134"/>
      <c r="O59" s="134"/>
      <c r="P59" s="194"/>
      <c r="Q59" s="194"/>
      <c r="R59" s="194"/>
    </row>
    <row r="60" spans="2:77" ht="19.5" customHeight="1">
      <c r="D60" s="62"/>
      <c r="E60" s="73"/>
      <c r="F60" s="73"/>
      <c r="G60" s="73"/>
      <c r="H60" s="73"/>
      <c r="I60" s="62"/>
      <c r="L60" s="134"/>
      <c r="M60" s="134"/>
      <c r="N60" s="134"/>
      <c r="O60" s="134"/>
      <c r="P60" s="194"/>
      <c r="Q60" s="194"/>
      <c r="R60" s="194"/>
    </row>
    <row r="61" spans="2:77" ht="18.75" customHeight="1">
      <c r="D61" s="62"/>
      <c r="E61" s="73"/>
      <c r="F61" s="73"/>
      <c r="G61" s="73"/>
      <c r="H61" s="73"/>
      <c r="I61" s="62"/>
      <c r="L61" s="134"/>
      <c r="M61" s="134"/>
      <c r="N61" s="134"/>
      <c r="O61" s="134"/>
      <c r="P61" s="194"/>
      <c r="Q61" s="194"/>
      <c r="R61" s="194"/>
      <c r="S61" s="4" t="s">
        <v>54</v>
      </c>
    </row>
    <row r="62" spans="2:77" ht="18.75" customHeight="1">
      <c r="D62" s="62"/>
      <c r="E62" s="73"/>
      <c r="F62" s="73"/>
      <c r="G62" s="73"/>
      <c r="H62" s="73"/>
      <c r="I62" s="62"/>
      <c r="L62" s="134"/>
      <c r="M62" s="134"/>
      <c r="N62" s="134"/>
      <c r="O62" s="134"/>
      <c r="P62" s="194"/>
      <c r="Q62" s="194"/>
      <c r="R62" s="194"/>
      <c r="X62" s="251" t="s">
        <v>97</v>
      </c>
      <c r="Y62" s="4">
        <f>COUNTA(#REF!)</f>
        <v>1</v>
      </c>
    </row>
    <row r="63" spans="2:77" ht="18.75" customHeight="1">
      <c r="D63" s="62"/>
      <c r="E63" s="73"/>
      <c r="F63" s="73"/>
      <c r="G63" s="73"/>
      <c r="H63" s="73"/>
      <c r="I63" s="62"/>
      <c r="L63" s="134"/>
      <c r="M63" s="134"/>
      <c r="N63" s="134"/>
      <c r="O63" s="134"/>
      <c r="P63" s="194"/>
      <c r="Q63" s="194"/>
      <c r="R63" s="194"/>
      <c r="X63" s="251" t="s">
        <v>22</v>
      </c>
      <c r="Y63" s="4">
        <f>COUNTA(#REF!)</f>
        <v>1</v>
      </c>
    </row>
    <row r="64" spans="2:77">
      <c r="X64" s="251" t="s">
        <v>37</v>
      </c>
      <c r="Y64" s="4">
        <f>COUNTA(#REF!)</f>
        <v>1</v>
      </c>
    </row>
    <row r="65" spans="24:25">
      <c r="X65" s="251" t="s">
        <v>98</v>
      </c>
      <c r="Y65" s="4">
        <f>COUNTA(#REF!)</f>
        <v>1</v>
      </c>
    </row>
  </sheetData>
  <mergeCells count="560">
    <mergeCell ref="B5:C5"/>
    <mergeCell ref="AQ5:AR5"/>
    <mergeCell ref="AS5:BC5"/>
    <mergeCell ref="D6:X6"/>
    <mergeCell ref="AS6:BW6"/>
    <mergeCell ref="S8:AD8"/>
    <mergeCell ref="AP8:BA8"/>
    <mergeCell ref="BW8:BX8"/>
    <mergeCell ref="F11:H11"/>
    <mergeCell ref="I11:K11"/>
    <mergeCell ref="BF11:BH11"/>
    <mergeCell ref="BI11:BK11"/>
    <mergeCell ref="BL11:BM11"/>
    <mergeCell ref="BN11:BO11"/>
    <mergeCell ref="F12:H12"/>
    <mergeCell ref="I12:K12"/>
    <mergeCell ref="BF12:BH12"/>
    <mergeCell ref="BI12:BK12"/>
    <mergeCell ref="BL12:BM12"/>
    <mergeCell ref="BN12:BO12"/>
    <mergeCell ref="F13:H13"/>
    <mergeCell ref="I13:K13"/>
    <mergeCell ref="BF13:BH13"/>
    <mergeCell ref="BI13:BK13"/>
    <mergeCell ref="BL13:BM13"/>
    <mergeCell ref="BN13:BO13"/>
    <mergeCell ref="F14:H14"/>
    <mergeCell ref="I14:K14"/>
    <mergeCell ref="BF14:BH14"/>
    <mergeCell ref="BI14:BK14"/>
    <mergeCell ref="BL14:BM14"/>
    <mergeCell ref="BN14:BO14"/>
    <mergeCell ref="F15:H15"/>
    <mergeCell ref="I15:K15"/>
    <mergeCell ref="BF15:BH15"/>
    <mergeCell ref="BI15:BK15"/>
    <mergeCell ref="BL15:BM15"/>
    <mergeCell ref="BN15:BO15"/>
    <mergeCell ref="F16:H16"/>
    <mergeCell ref="I16:K16"/>
    <mergeCell ref="BF16:BH16"/>
    <mergeCell ref="BI16:BK16"/>
    <mergeCell ref="BL16:BM16"/>
    <mergeCell ref="BN16:BO16"/>
    <mergeCell ref="F17:H17"/>
    <mergeCell ref="I17:K17"/>
    <mergeCell ref="BF17:BH17"/>
    <mergeCell ref="BI17:BK17"/>
    <mergeCell ref="BL17:BM17"/>
    <mergeCell ref="BN17:BO17"/>
    <mergeCell ref="F18:H18"/>
    <mergeCell ref="I18:K18"/>
    <mergeCell ref="BF18:BH18"/>
    <mergeCell ref="BI18:BK18"/>
    <mergeCell ref="BL18:BM18"/>
    <mergeCell ref="BN18:BO18"/>
    <mergeCell ref="F19:H19"/>
    <mergeCell ref="I19:K19"/>
    <mergeCell ref="BF19:BH19"/>
    <mergeCell ref="BI19:BK19"/>
    <mergeCell ref="BL19:BM19"/>
    <mergeCell ref="BN19:BO19"/>
    <mergeCell ref="F20:H20"/>
    <mergeCell ref="I20:K20"/>
    <mergeCell ref="BF20:BH20"/>
    <mergeCell ref="BI20:BK20"/>
    <mergeCell ref="BL20:BM20"/>
    <mergeCell ref="BN20:BO20"/>
    <mergeCell ref="F21:H21"/>
    <mergeCell ref="I21:K21"/>
    <mergeCell ref="BF21:BH21"/>
    <mergeCell ref="BI21:BK21"/>
    <mergeCell ref="BL21:BM21"/>
    <mergeCell ref="BN21:BO21"/>
    <mergeCell ref="F22:H22"/>
    <mergeCell ref="I22:K22"/>
    <mergeCell ref="BF22:BH22"/>
    <mergeCell ref="BI22:BK22"/>
    <mergeCell ref="BL22:BM22"/>
    <mergeCell ref="BN22:BO22"/>
    <mergeCell ref="AF23:AG23"/>
    <mergeCell ref="AM23:AN23"/>
    <mergeCell ref="S24:V24"/>
    <mergeCell ref="W24:Z24"/>
    <mergeCell ref="AF24:AG24"/>
    <mergeCell ref="AM24:AN24"/>
    <mergeCell ref="AP24:BT24"/>
    <mergeCell ref="S25:U25"/>
    <mergeCell ref="W25:Y25"/>
    <mergeCell ref="AF25:AG25"/>
    <mergeCell ref="AP25:BX25"/>
    <mergeCell ref="BQ26:BU26"/>
    <mergeCell ref="BV26:BW26"/>
    <mergeCell ref="BQ27:BU27"/>
    <mergeCell ref="BV27:BW27"/>
    <mergeCell ref="Z35:AP35"/>
    <mergeCell ref="AT38:BX38"/>
    <mergeCell ref="B40:C40"/>
    <mergeCell ref="AO40:AP40"/>
    <mergeCell ref="AQ41:BU41"/>
    <mergeCell ref="S43:AD43"/>
    <mergeCell ref="AO43:AZ43"/>
    <mergeCell ref="C47:E47"/>
    <mergeCell ref="F47:H47"/>
    <mergeCell ref="I47:K47"/>
    <mergeCell ref="L47:O47"/>
    <mergeCell ref="AF47:AG47"/>
    <mergeCell ref="BF47:BH47"/>
    <mergeCell ref="BI47:BK47"/>
    <mergeCell ref="BL47:BM47"/>
    <mergeCell ref="BN47:BO47"/>
    <mergeCell ref="C48:E48"/>
    <mergeCell ref="F48:H48"/>
    <mergeCell ref="I48:K48"/>
    <mergeCell ref="L48:O48"/>
    <mergeCell ref="AF48:AG48"/>
    <mergeCell ref="BF48:BH48"/>
    <mergeCell ref="BI48:BK48"/>
    <mergeCell ref="BL48:BM48"/>
    <mergeCell ref="BN48:BO48"/>
    <mergeCell ref="C49:E49"/>
    <mergeCell ref="F49:H49"/>
    <mergeCell ref="I49:K49"/>
    <mergeCell ref="L49:O49"/>
    <mergeCell ref="AF49:AG49"/>
    <mergeCell ref="BF49:BH49"/>
    <mergeCell ref="BI49:BK49"/>
    <mergeCell ref="BL49:BM49"/>
    <mergeCell ref="BN49:BO49"/>
    <mergeCell ref="C50:E50"/>
    <mergeCell ref="F50:H50"/>
    <mergeCell ref="I50:K50"/>
    <mergeCell ref="L50:O50"/>
    <mergeCell ref="AF50:AG50"/>
    <mergeCell ref="BF50:BH50"/>
    <mergeCell ref="BI50:BK50"/>
    <mergeCell ref="BL50:BM50"/>
    <mergeCell ref="BN50:BO50"/>
    <mergeCell ref="C51:E51"/>
    <mergeCell ref="F51:H51"/>
    <mergeCell ref="I51:K51"/>
    <mergeCell ref="L51:O51"/>
    <mergeCell ref="AF51:AG51"/>
    <mergeCell ref="BF51:BH51"/>
    <mergeCell ref="BI51:BK51"/>
    <mergeCell ref="BL51:BM51"/>
    <mergeCell ref="BN51:BO51"/>
    <mergeCell ref="C52:E52"/>
    <mergeCell ref="F52:H52"/>
    <mergeCell ref="I52:K52"/>
    <mergeCell ref="L52:O52"/>
    <mergeCell ref="AF52:AG52"/>
    <mergeCell ref="BF52:BH52"/>
    <mergeCell ref="BI52:BK52"/>
    <mergeCell ref="BL52:BM52"/>
    <mergeCell ref="BN52:BO52"/>
    <mergeCell ref="U53:Y53"/>
    <mergeCell ref="AF53:AG53"/>
    <mergeCell ref="AL53:AM53"/>
    <mergeCell ref="BH53:BM53"/>
    <mergeCell ref="BN53:BO53"/>
    <mergeCell ref="U54:Y54"/>
    <mergeCell ref="AF54:AG54"/>
    <mergeCell ref="AL54:AM54"/>
    <mergeCell ref="F57:I57"/>
    <mergeCell ref="J57:K57"/>
    <mergeCell ref="L57:O57"/>
    <mergeCell ref="S57:T57"/>
    <mergeCell ref="BN1:BP2"/>
    <mergeCell ref="BQ1:BS2"/>
    <mergeCell ref="BT1:BX2"/>
    <mergeCell ref="B2:L3"/>
    <mergeCell ref="BN3:BP4"/>
    <mergeCell ref="BQ3:BX4"/>
    <mergeCell ref="B8:B10"/>
    <mergeCell ref="C8:E10"/>
    <mergeCell ref="F8:K10"/>
    <mergeCell ref="L8:N10"/>
    <mergeCell ref="O8:O10"/>
    <mergeCell ref="P8:P10"/>
    <mergeCell ref="Q8:Q9"/>
    <mergeCell ref="R8:R10"/>
    <mergeCell ref="AF8:AG10"/>
    <mergeCell ref="AM8:AN10"/>
    <mergeCell ref="BB8:BB10"/>
    <mergeCell ref="BC8:BE10"/>
    <mergeCell ref="BF8:BK10"/>
    <mergeCell ref="BL8:BO10"/>
    <mergeCell ref="BP8:BR10"/>
    <mergeCell ref="BS8:BT10"/>
    <mergeCell ref="BU8:BV10"/>
    <mergeCell ref="BW9:BX10"/>
    <mergeCell ref="B11:B12"/>
    <mergeCell ref="C11:E12"/>
    <mergeCell ref="L11:M12"/>
    <mergeCell ref="N11:N12"/>
    <mergeCell ref="O11:O12"/>
    <mergeCell ref="P11:P12"/>
    <mergeCell ref="R11:R12"/>
    <mergeCell ref="S11:S12"/>
    <mergeCell ref="T11:T12"/>
    <mergeCell ref="U11:U12"/>
    <mergeCell ref="V11:V12"/>
    <mergeCell ref="W11:W12"/>
    <mergeCell ref="X11:X12"/>
    <mergeCell ref="Y11:Y12"/>
    <mergeCell ref="Z11:Z12"/>
    <mergeCell ref="AA11:AA12"/>
    <mergeCell ref="AB11:AB12"/>
    <mergeCell ref="AC11:AC12"/>
    <mergeCell ref="AD11:AD12"/>
    <mergeCell ref="AE11:AE12"/>
    <mergeCell ref="AF11:AG12"/>
    <mergeCell ref="AM11:AN12"/>
    <mergeCell ref="AO11:AO12"/>
    <mergeCell ref="AP11:AP12"/>
    <mergeCell ref="AQ11:AQ12"/>
    <mergeCell ref="AR11:AR12"/>
    <mergeCell ref="AS11:AS12"/>
    <mergeCell ref="AT11:AT12"/>
    <mergeCell ref="AU11:AU12"/>
    <mergeCell ref="AV11:AV12"/>
    <mergeCell ref="AW11:AW12"/>
    <mergeCell ref="AX11:AX12"/>
    <mergeCell ref="AY11:AY12"/>
    <mergeCell ref="AZ11:AZ12"/>
    <mergeCell ref="BA11:BA12"/>
    <mergeCell ref="BB11:BB12"/>
    <mergeCell ref="BC11:BE12"/>
    <mergeCell ref="BP11:BR12"/>
    <mergeCell ref="BS11:BT12"/>
    <mergeCell ref="BU11:BV12"/>
    <mergeCell ref="BW11:BX12"/>
    <mergeCell ref="B13:B14"/>
    <mergeCell ref="C13:E14"/>
    <mergeCell ref="L13:N14"/>
    <mergeCell ref="O13:O14"/>
    <mergeCell ref="P13:P14"/>
    <mergeCell ref="R13:R14"/>
    <mergeCell ref="S13:S14"/>
    <mergeCell ref="T13:T14"/>
    <mergeCell ref="U13:U14"/>
    <mergeCell ref="V13:V14"/>
    <mergeCell ref="W13:W14"/>
    <mergeCell ref="X13:X14"/>
    <mergeCell ref="Y13:Y14"/>
    <mergeCell ref="Z13:Z14"/>
    <mergeCell ref="AA13:AA14"/>
    <mergeCell ref="AB13:AB14"/>
    <mergeCell ref="AC13:AC14"/>
    <mergeCell ref="AD13:AD14"/>
    <mergeCell ref="AE13:AE14"/>
    <mergeCell ref="AF13:AG14"/>
    <mergeCell ref="AM13:AN14"/>
    <mergeCell ref="AO13:AO14"/>
    <mergeCell ref="AP13:AP14"/>
    <mergeCell ref="AQ13:AQ14"/>
    <mergeCell ref="AR13:AR14"/>
    <mergeCell ref="AS13:AS14"/>
    <mergeCell ref="AT13:AT14"/>
    <mergeCell ref="AU13:AU14"/>
    <mergeCell ref="AV13:AV14"/>
    <mergeCell ref="AW13:AW14"/>
    <mergeCell ref="AX13:AX14"/>
    <mergeCell ref="AY13:AY14"/>
    <mergeCell ref="AZ13:AZ14"/>
    <mergeCell ref="BA13:BA14"/>
    <mergeCell ref="BB13:BB14"/>
    <mergeCell ref="BC13:BE14"/>
    <mergeCell ref="BP13:BR14"/>
    <mergeCell ref="BS13:BT14"/>
    <mergeCell ref="BU13:BV14"/>
    <mergeCell ref="BW13:BX14"/>
    <mergeCell ref="B15:B16"/>
    <mergeCell ref="C15:E16"/>
    <mergeCell ref="L15:N16"/>
    <mergeCell ref="O15:O16"/>
    <mergeCell ref="P15:P16"/>
    <mergeCell ref="R15:R16"/>
    <mergeCell ref="S15:S16"/>
    <mergeCell ref="T15:T16"/>
    <mergeCell ref="U15:U16"/>
    <mergeCell ref="V15:V16"/>
    <mergeCell ref="W15:W16"/>
    <mergeCell ref="X15:X16"/>
    <mergeCell ref="Y15:Y16"/>
    <mergeCell ref="Z15:Z16"/>
    <mergeCell ref="AA15:AA16"/>
    <mergeCell ref="AB15:AB16"/>
    <mergeCell ref="AC15:AC16"/>
    <mergeCell ref="AD15:AD16"/>
    <mergeCell ref="AE15:AE16"/>
    <mergeCell ref="AF15:AG16"/>
    <mergeCell ref="AM15:AN16"/>
    <mergeCell ref="AO15:AO16"/>
    <mergeCell ref="AP15:AP16"/>
    <mergeCell ref="AQ15:AQ16"/>
    <mergeCell ref="AR15:AR16"/>
    <mergeCell ref="AS15:AS16"/>
    <mergeCell ref="AT15:AT16"/>
    <mergeCell ref="AU15:AU16"/>
    <mergeCell ref="AV15:AV16"/>
    <mergeCell ref="AW15:AW16"/>
    <mergeCell ref="AX15:AX16"/>
    <mergeCell ref="AY15:AY16"/>
    <mergeCell ref="AZ15:AZ16"/>
    <mergeCell ref="BA15:BA16"/>
    <mergeCell ref="BB15:BB16"/>
    <mergeCell ref="BC15:BE16"/>
    <mergeCell ref="BP15:BR16"/>
    <mergeCell ref="BS15:BT16"/>
    <mergeCell ref="BU15:BV16"/>
    <mergeCell ref="BW15:BX16"/>
    <mergeCell ref="B17:B18"/>
    <mergeCell ref="C17:E18"/>
    <mergeCell ref="L17:N18"/>
    <mergeCell ref="O17:O18"/>
    <mergeCell ref="P17:P18"/>
    <mergeCell ref="R17:R18"/>
    <mergeCell ref="S17:S18"/>
    <mergeCell ref="T17:T18"/>
    <mergeCell ref="U17:U18"/>
    <mergeCell ref="V17:V18"/>
    <mergeCell ref="W17:W18"/>
    <mergeCell ref="X17:X18"/>
    <mergeCell ref="Y17:Y18"/>
    <mergeCell ref="Z17:Z18"/>
    <mergeCell ref="AA17:AA18"/>
    <mergeCell ref="AB17:AB18"/>
    <mergeCell ref="AC17:AC18"/>
    <mergeCell ref="AD17:AD18"/>
    <mergeCell ref="AE17:AE18"/>
    <mergeCell ref="AF17:AG18"/>
    <mergeCell ref="AM17:AN18"/>
    <mergeCell ref="AO17:AO18"/>
    <mergeCell ref="AP17:AP18"/>
    <mergeCell ref="AQ17:AQ18"/>
    <mergeCell ref="AR17:AR18"/>
    <mergeCell ref="AS17:AS18"/>
    <mergeCell ref="AT17:AT18"/>
    <mergeCell ref="AU17:AU18"/>
    <mergeCell ref="AV17:AV18"/>
    <mergeCell ref="AW17:AW18"/>
    <mergeCell ref="AX17:AX18"/>
    <mergeCell ref="AY17:AY18"/>
    <mergeCell ref="AZ17:AZ18"/>
    <mergeCell ref="BA17:BA18"/>
    <mergeCell ref="BB17:BB18"/>
    <mergeCell ref="BC17:BE18"/>
    <mergeCell ref="BP17:BR18"/>
    <mergeCell ref="BS17:BT18"/>
    <mergeCell ref="BU17:BV18"/>
    <mergeCell ref="BW17:BX18"/>
    <mergeCell ref="B19:B20"/>
    <mergeCell ref="C19:E20"/>
    <mergeCell ref="L19:N20"/>
    <mergeCell ref="O19:O20"/>
    <mergeCell ref="P19:P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G20"/>
    <mergeCell ref="AM19:AN20"/>
    <mergeCell ref="AO19:AO20"/>
    <mergeCell ref="AP19:AP20"/>
    <mergeCell ref="AQ19:AQ20"/>
    <mergeCell ref="AR19:AR20"/>
    <mergeCell ref="AS19:AS20"/>
    <mergeCell ref="AT19:AT20"/>
    <mergeCell ref="AU19:AU20"/>
    <mergeCell ref="AV19:AV20"/>
    <mergeCell ref="AW19:AW20"/>
    <mergeCell ref="AX19:AX20"/>
    <mergeCell ref="AY19:AY20"/>
    <mergeCell ref="AZ19:AZ20"/>
    <mergeCell ref="BA19:BA20"/>
    <mergeCell ref="BB19:BB20"/>
    <mergeCell ref="BC19:BE20"/>
    <mergeCell ref="BP19:BR20"/>
    <mergeCell ref="BS19:BT20"/>
    <mergeCell ref="BU19:BV20"/>
    <mergeCell ref="BW19:BX20"/>
    <mergeCell ref="B21:B22"/>
    <mergeCell ref="C21:E22"/>
    <mergeCell ref="L21:N22"/>
    <mergeCell ref="O21:O22"/>
    <mergeCell ref="P21:P22"/>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G22"/>
    <mergeCell ref="AM21:AN22"/>
    <mergeCell ref="AO21:AO22"/>
    <mergeCell ref="AP21:AP22"/>
    <mergeCell ref="AQ21:AQ22"/>
    <mergeCell ref="AR21:AR22"/>
    <mergeCell ref="AS21:AS22"/>
    <mergeCell ref="AT21:AT22"/>
    <mergeCell ref="AU21:AU22"/>
    <mergeCell ref="AV21:AV22"/>
    <mergeCell ref="AW21:AW22"/>
    <mergeCell ref="AX21:AX22"/>
    <mergeCell ref="AY21:AY22"/>
    <mergeCell ref="AZ21:AZ22"/>
    <mergeCell ref="BA21:BA22"/>
    <mergeCell ref="BB21:BB22"/>
    <mergeCell ref="BC21:BE22"/>
    <mergeCell ref="BP21:BR22"/>
    <mergeCell ref="BS21:BT22"/>
    <mergeCell ref="BU21:BV22"/>
    <mergeCell ref="BW21:BX22"/>
    <mergeCell ref="F23:K24"/>
    <mergeCell ref="L23:N24"/>
    <mergeCell ref="BV23:BV24"/>
    <mergeCell ref="BW23:BX24"/>
    <mergeCell ref="Z29:AF30"/>
    <mergeCell ref="AG29:AK30"/>
    <mergeCell ref="AL29:AO30"/>
    <mergeCell ref="Z31:AF32"/>
    <mergeCell ref="AG31:AK32"/>
    <mergeCell ref="AL31:AO32"/>
    <mergeCell ref="Z33:AF34"/>
    <mergeCell ref="AG33:AK34"/>
    <mergeCell ref="AL33:AO34"/>
    <mergeCell ref="B43:B46"/>
    <mergeCell ref="C43:E46"/>
    <mergeCell ref="F43:K46"/>
    <mergeCell ref="L43:O46"/>
    <mergeCell ref="P43:P46"/>
    <mergeCell ref="Q43:Q46"/>
    <mergeCell ref="R43:R46"/>
    <mergeCell ref="AF43:AG46"/>
    <mergeCell ref="AL43:AM46"/>
    <mergeCell ref="BA43:BA46"/>
    <mergeCell ref="BB43:BE46"/>
    <mergeCell ref="BF43:BK46"/>
    <mergeCell ref="BL43:BO46"/>
    <mergeCell ref="BP43:BR46"/>
    <mergeCell ref="BS43:BT46"/>
    <mergeCell ref="BU43:BV46"/>
    <mergeCell ref="BW43:BX46"/>
    <mergeCell ref="S45:S46"/>
    <mergeCell ref="T45:T46"/>
    <mergeCell ref="U45:U46"/>
    <mergeCell ref="V45:V46"/>
    <mergeCell ref="W45:W46"/>
    <mergeCell ref="X45:X46"/>
    <mergeCell ref="Y45:Y46"/>
    <mergeCell ref="Z45:Z46"/>
    <mergeCell ref="AA45:AA46"/>
    <mergeCell ref="AB45:AB46"/>
    <mergeCell ref="AC45:AC46"/>
    <mergeCell ref="AD45:AD46"/>
    <mergeCell ref="AO45:AO46"/>
    <mergeCell ref="AP45:AP46"/>
    <mergeCell ref="AQ45:AQ46"/>
    <mergeCell ref="AR45:AR46"/>
    <mergeCell ref="AS45:AS46"/>
    <mergeCell ref="AT45:AT46"/>
    <mergeCell ref="AU45:AU46"/>
    <mergeCell ref="AV45:AV46"/>
    <mergeCell ref="AW45:AW46"/>
    <mergeCell ref="AX45:AX46"/>
    <mergeCell ref="AY45:AY46"/>
    <mergeCell ref="AZ45:AZ46"/>
    <mergeCell ref="AL47:AM48"/>
    <mergeCell ref="AN47:AN48"/>
    <mergeCell ref="AO47:AO48"/>
    <mergeCell ref="AP47:AP48"/>
    <mergeCell ref="AQ47:AQ48"/>
    <mergeCell ref="AR47:AR48"/>
    <mergeCell ref="AS47:AS48"/>
    <mergeCell ref="AT47:AT48"/>
    <mergeCell ref="AU47:AU48"/>
    <mergeCell ref="AV47:AV48"/>
    <mergeCell ref="AW47:AW48"/>
    <mergeCell ref="AX47:AX48"/>
    <mergeCell ref="AY47:AY48"/>
    <mergeCell ref="AZ47:AZ48"/>
    <mergeCell ref="BA47:BA48"/>
    <mergeCell ref="BB47:BE48"/>
    <mergeCell ref="BP47:BR48"/>
    <mergeCell ref="BS47:BT48"/>
    <mergeCell ref="BU47:BV48"/>
    <mergeCell ref="BW47:BX48"/>
    <mergeCell ref="AL49:AM50"/>
    <mergeCell ref="AN49:AN50"/>
    <mergeCell ref="AO49:AO50"/>
    <mergeCell ref="AP49:AP50"/>
    <mergeCell ref="AQ49:AQ50"/>
    <mergeCell ref="AR49:AR50"/>
    <mergeCell ref="AS49:AS50"/>
    <mergeCell ref="AT49:AT50"/>
    <mergeCell ref="AU49:AU50"/>
    <mergeCell ref="AV49:AV50"/>
    <mergeCell ref="AW49:AW50"/>
    <mergeCell ref="AX49:AX50"/>
    <mergeCell ref="AY49:AY50"/>
    <mergeCell ref="AZ49:AZ50"/>
    <mergeCell ref="BA49:BA50"/>
    <mergeCell ref="BB49:BE50"/>
    <mergeCell ref="BP49:BR50"/>
    <mergeCell ref="BS49:BT50"/>
    <mergeCell ref="BU49:BV50"/>
    <mergeCell ref="BW49:BX50"/>
    <mergeCell ref="AL51:AM52"/>
    <mergeCell ref="AN51:AN52"/>
    <mergeCell ref="AO51:AO52"/>
    <mergeCell ref="AP51:AP52"/>
    <mergeCell ref="AQ51:AQ52"/>
    <mergeCell ref="AR51:AR52"/>
    <mergeCell ref="AS51:AS52"/>
    <mergeCell ref="AT51:AT52"/>
    <mergeCell ref="AU51:AU52"/>
    <mergeCell ref="AV51:AV52"/>
    <mergeCell ref="AW51:AW52"/>
    <mergeCell ref="AX51:AX52"/>
    <mergeCell ref="AY51:AY52"/>
    <mergeCell ref="AZ51:AZ52"/>
    <mergeCell ref="BA51:BA52"/>
    <mergeCell ref="BB51:BE52"/>
    <mergeCell ref="BP51:BR52"/>
    <mergeCell ref="BS51:BT52"/>
    <mergeCell ref="BU51:BV52"/>
    <mergeCell ref="BW51:BX52"/>
    <mergeCell ref="H53:K54"/>
    <mergeCell ref="L53:O54"/>
    <mergeCell ref="P53:P54"/>
    <mergeCell ref="Q53:Q54"/>
    <mergeCell ref="R53:R54"/>
    <mergeCell ref="S53:T54"/>
    <mergeCell ref="BT53:BT54"/>
    <mergeCell ref="BU53:BV54"/>
    <mergeCell ref="BW53:BX54"/>
    <mergeCell ref="BW55:BX57"/>
    <mergeCell ref="U56:AP57"/>
    <mergeCell ref="AQ56:AY57"/>
    <mergeCell ref="AZ56:BG57"/>
  </mergeCells>
  <phoneticPr fontId="19"/>
  <conditionalFormatting sqref="F23:N24">
    <cfRule type="containsBlanks" dxfId="8" priority="12" stopIfTrue="1">
      <formula>LEN(TRIM(F23))=0</formula>
    </cfRule>
  </conditionalFormatting>
  <conditionalFormatting sqref="AF23:AG24">
    <cfRule type="containsBlanks" dxfId="7" priority="8" stopIfTrue="1">
      <formula>LEN(TRIM(AF23))=0</formula>
    </cfRule>
  </conditionalFormatting>
  <conditionalFormatting sqref="AM24">
    <cfRule type="containsBlanks" dxfId="6" priority="7" stopIfTrue="1">
      <formula>LEN(TRIM(AM24))=0</formula>
    </cfRule>
  </conditionalFormatting>
  <conditionalFormatting sqref="BW23:BX24">
    <cfRule type="containsBlanks" dxfId="5" priority="6" stopIfTrue="1">
      <formula>LEN(TRIM(BW23))=0</formula>
    </cfRule>
  </conditionalFormatting>
  <conditionalFormatting sqref="AM23:AN23">
    <cfRule type="containsBlanks" dxfId="4" priority="5" stopIfTrue="1">
      <formula>LEN(TRIM(AM23))=0</formula>
    </cfRule>
  </conditionalFormatting>
  <conditionalFormatting sqref="P53:R54 AF53:AG54 AL53:AM54 BN53:BO53">
    <cfRule type="containsBlanks" dxfId="3" priority="4" stopIfTrue="1">
      <formula>LEN(TRIM(P53))=0</formula>
    </cfRule>
  </conditionalFormatting>
  <conditionalFormatting sqref="BU53:BX54">
    <cfRule type="containsBlanks" dxfId="2" priority="3" stopIfTrue="1">
      <formula>LEN(TRIM(BU53))=0</formula>
    </cfRule>
  </conditionalFormatting>
  <conditionalFormatting sqref="U56:AP57">
    <cfRule type="containsText" dxfId="1" priority="2" stopIfTrue="1" text="期末棚卸高の合計は２ページ参照">
      <formula>NOT(ISERROR(SEARCH("期末棚卸高の合計は２ページ参照",U56)))</formula>
    </cfRule>
  </conditionalFormatting>
  <conditionalFormatting sqref="AQ56:AY57">
    <cfRule type="containsBlanks" dxfId="0" priority="1" stopIfTrue="1">
      <formula>LEN(TRIM(AQ56))=0</formula>
    </cfRule>
  </conditionalFormatting>
  <dataValidations count="3">
    <dataValidation type="list" allowBlank="1" showDropDown="0" showInputMessage="1" showErrorMessage="1" sqref="O13:O22">
      <formula1>$CA$9:$CA$10</formula1>
    </dataValidation>
    <dataValidation type="list" allowBlank="1" showDropDown="0" showInputMessage="1" showErrorMessage="1" sqref="S49:AD52 AO49:AZ52 S13:AD22">
      <formula1>$CB$9:$CB$10</formula1>
    </dataValidation>
    <dataValidation type="list" allowBlank="1" showDropDown="0" showInputMessage="1" showErrorMessage="1" sqref="AP13:BA22">
      <formula1>$CB$9:$CB$11</formula1>
    </dataValidation>
  </dataValidations>
  <printOptions horizontalCentered="1" verticalCentered="1"/>
  <pageMargins left="0.31496062992125984" right="0.19685039370078738" top="0" bottom="0" header="0.11811023622047245" footer="0.11811023622047245"/>
  <pageSetup paperSize="9" scale="46" firstPageNumber="0" fitToWidth="1" fitToHeight="1" orientation="landscape" usePrinterDefaults="1" blackAndWhite="1" useFirstPageNumber="1" r:id="rId1"/>
  <headerFooter alignWithMargins="0"/>
  <colBreaks count="1" manualBreakCount="1">
    <brk id="77" min="1" max="54"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7C80"/>
  </sheetPr>
  <dimension ref="A1:CK63"/>
  <sheetViews>
    <sheetView view="pageBreakPreview" topLeftCell="A10" zoomScale="85" zoomScaleNormal="30" zoomScaleSheetLayoutView="85" workbookViewId="0">
      <selection activeCell="BO56" sqref="BO56"/>
    </sheetView>
  </sheetViews>
  <sheetFormatPr defaultRowHeight="14.25"/>
  <cols>
    <col min="1" max="1" width="2.5" style="4" customWidth="1"/>
    <col min="2" max="2" width="3.5" style="4" customWidth="1"/>
    <col min="3" max="5" width="4" style="4" customWidth="1"/>
    <col min="6" max="6" width="3.625" style="4" customWidth="1"/>
    <col min="7" max="9" width="3.375" style="4" customWidth="1"/>
    <col min="10" max="10" width="4.125" style="4" customWidth="1"/>
    <col min="11" max="11" width="3.375" style="4" customWidth="1"/>
    <col min="12" max="13" width="3.625" style="4" customWidth="1"/>
    <col min="14" max="14" width="3.125" style="4" customWidth="1"/>
    <col min="15" max="15" width="3.75" style="4" customWidth="1"/>
    <col min="16" max="16" width="12.5" style="8" customWidth="1"/>
    <col min="17" max="17" width="13.125" style="8" customWidth="1"/>
    <col min="18" max="18" width="12.5" style="8" customWidth="1"/>
    <col min="19" max="30" width="2.75" style="4" customWidth="1"/>
    <col min="31" max="31" width="4" style="4" customWidth="1"/>
    <col min="32" max="33" width="3.5" style="4" customWidth="1"/>
    <col min="34" max="37" width="2.75" style="4" customWidth="1"/>
    <col min="38" max="38" width="3.625" style="4" customWidth="1"/>
    <col min="39" max="40" width="3.5" style="4" customWidth="1"/>
    <col min="41" max="53" width="2.75" style="4" customWidth="1"/>
    <col min="54" max="55" width="3.625" style="4" customWidth="1"/>
    <col min="56" max="56" width="2.75" style="4" customWidth="1"/>
    <col min="57" max="58" width="3.25" style="4" customWidth="1"/>
    <col min="59" max="59" width="2.75" style="4" customWidth="1"/>
    <col min="60" max="62" width="3" style="4" customWidth="1"/>
    <col min="63" max="63" width="3.875" style="4" customWidth="1"/>
    <col min="64" max="65" width="6" style="4" customWidth="1"/>
    <col min="66" max="66" width="5.125" style="4" customWidth="1"/>
    <col min="67" max="67" width="6.25" style="4" customWidth="1"/>
    <col min="68" max="68" width="3.625" style="4" customWidth="1"/>
    <col min="69" max="69" width="6.75" style="4" customWidth="1"/>
    <col min="70" max="70" width="4" style="4" customWidth="1"/>
    <col min="71" max="71" width="5" style="4" customWidth="1"/>
    <col min="72" max="72" width="8.875" style="4" customWidth="1"/>
    <col min="73" max="75" width="7.375" style="4" customWidth="1"/>
    <col min="76" max="76" width="7.5" style="4" customWidth="1"/>
    <col min="77" max="77" width="5.375" style="4" customWidth="1"/>
    <col min="78" max="16384" width="9" style="4" customWidth="1"/>
  </cols>
  <sheetData>
    <row r="1" spans="2:89" ht="21" customHeight="1">
      <c r="BN1" s="520" t="s">
        <v>8</v>
      </c>
      <c r="BO1" s="533"/>
      <c r="BP1" s="533"/>
      <c r="BQ1" s="558" t="s">
        <v>9</v>
      </c>
      <c r="BR1" s="572"/>
      <c r="BS1" s="572"/>
      <c r="BT1" s="712">
        <f>'管理表（１ページ）'!BT2:BX2</f>
        <v>0</v>
      </c>
      <c r="BU1" s="714"/>
      <c r="BV1" s="714"/>
      <c r="BW1" s="714"/>
      <c r="BX1" s="714"/>
    </row>
    <row r="2" spans="2:89" ht="21" customHeight="1">
      <c r="B2" s="12" t="str">
        <f>IF(OR(COUNTA(C11:E22)&gt;0,COUNTA(BC11:BE22)&gt;0,COUNTA(E47:I52)&gt;0,COUNTA(BB47:BE52)&gt;0),"２ページ","")</f>
        <v/>
      </c>
      <c r="C2" s="13"/>
      <c r="D2" s="13"/>
      <c r="E2" s="13"/>
      <c r="F2" s="13"/>
      <c r="G2" s="13"/>
      <c r="H2" s="13"/>
      <c r="I2" s="13"/>
      <c r="J2" s="13"/>
      <c r="K2" s="13"/>
      <c r="L2" s="13"/>
      <c r="BN2" s="521"/>
      <c r="BO2" s="521"/>
      <c r="BP2" s="521"/>
      <c r="BQ2" s="559"/>
      <c r="BR2" s="559"/>
      <c r="BS2" s="559"/>
      <c r="BT2" s="713"/>
      <c r="BU2" s="713"/>
      <c r="BV2" s="713"/>
      <c r="BW2" s="713"/>
      <c r="BX2" s="713"/>
    </row>
    <row r="3" spans="2:89" ht="18" customHeight="1">
      <c r="B3" s="13"/>
      <c r="C3" s="13"/>
      <c r="D3" s="13"/>
      <c r="E3" s="13"/>
      <c r="F3" s="13"/>
      <c r="G3" s="13"/>
      <c r="H3" s="13"/>
      <c r="I3" s="13"/>
      <c r="J3" s="13"/>
      <c r="K3" s="13"/>
      <c r="L3" s="13"/>
      <c r="BN3" s="522" t="s">
        <v>6</v>
      </c>
      <c r="BO3" s="534"/>
      <c r="BP3" s="534"/>
      <c r="BQ3" s="709">
        <f>'管理表（１ページ）'!BQ3:BX4</f>
        <v>0</v>
      </c>
      <c r="BR3" s="711"/>
      <c r="BS3" s="711"/>
      <c r="BT3" s="711"/>
      <c r="BU3" s="711"/>
      <c r="BV3" s="711"/>
      <c r="BW3" s="711"/>
      <c r="BX3" s="711"/>
    </row>
    <row r="4" spans="2:89" ht="21" customHeight="1">
      <c r="AJ4" s="62"/>
      <c r="AK4" s="347"/>
      <c r="BN4" s="523"/>
      <c r="BO4" s="523"/>
      <c r="BP4" s="523"/>
      <c r="BQ4" s="710"/>
      <c r="BR4" s="710"/>
      <c r="BS4" s="710"/>
      <c r="BT4" s="710"/>
      <c r="BU4" s="710"/>
      <c r="BV4" s="710"/>
      <c r="BW4" s="710"/>
      <c r="BX4" s="710"/>
    </row>
    <row r="5" spans="2:89" s="9" customFormat="1" ht="32.25" customHeight="1">
      <c r="B5" s="14" t="s">
        <v>15</v>
      </c>
      <c r="C5" s="14"/>
      <c r="D5" s="26" t="s">
        <v>10</v>
      </c>
      <c r="E5" s="15"/>
      <c r="F5" s="15"/>
      <c r="G5" s="15"/>
      <c r="H5" s="15"/>
      <c r="I5" s="15"/>
      <c r="J5" s="15"/>
      <c r="K5" s="15"/>
      <c r="L5" s="15"/>
      <c r="M5" s="15"/>
      <c r="N5" s="15"/>
      <c r="O5" s="15"/>
      <c r="P5" s="172"/>
      <c r="Q5" s="172"/>
      <c r="R5" s="172"/>
      <c r="S5" s="15"/>
      <c r="T5" s="15"/>
      <c r="U5" s="15"/>
      <c r="V5" s="15"/>
      <c r="W5" s="15"/>
      <c r="X5" s="15"/>
      <c r="Y5" s="15"/>
      <c r="Z5" s="15"/>
      <c r="AA5" s="15"/>
      <c r="AB5" s="15"/>
      <c r="AC5" s="15"/>
      <c r="AD5" s="15"/>
      <c r="AE5" s="281"/>
      <c r="AF5" s="281"/>
      <c r="AG5" s="281"/>
      <c r="AK5" s="348"/>
      <c r="AQ5" s="14" t="s">
        <v>15</v>
      </c>
      <c r="AR5" s="14"/>
      <c r="AS5" s="54" t="s">
        <v>16</v>
      </c>
      <c r="AT5" s="54"/>
      <c r="AU5" s="54"/>
      <c r="AV5" s="54"/>
      <c r="AW5" s="54"/>
      <c r="AX5" s="54"/>
      <c r="AY5" s="54"/>
      <c r="AZ5" s="54"/>
      <c r="BA5" s="54"/>
      <c r="BB5" s="54"/>
      <c r="BC5" s="54"/>
    </row>
    <row r="6" spans="2:89" s="9" customFormat="1" ht="32.25" customHeight="1">
      <c r="B6" s="15"/>
      <c r="C6" s="15"/>
      <c r="D6" s="47" t="s">
        <v>17</v>
      </c>
      <c r="E6" s="47"/>
      <c r="F6" s="47"/>
      <c r="G6" s="47"/>
      <c r="H6" s="47"/>
      <c r="I6" s="47"/>
      <c r="J6" s="47"/>
      <c r="K6" s="47"/>
      <c r="L6" s="47"/>
      <c r="M6" s="47"/>
      <c r="N6" s="47"/>
      <c r="O6" s="47"/>
      <c r="P6" s="47"/>
      <c r="Q6" s="47"/>
      <c r="R6" s="47"/>
      <c r="S6" s="47"/>
      <c r="T6" s="47"/>
      <c r="U6" s="47"/>
      <c r="V6" s="47"/>
      <c r="W6" s="47"/>
      <c r="X6" s="47"/>
      <c r="Y6" s="15"/>
      <c r="Z6" s="15"/>
      <c r="AA6" s="15"/>
      <c r="AB6" s="15"/>
      <c r="AC6" s="15"/>
      <c r="AD6" s="15"/>
      <c r="AE6" s="281"/>
      <c r="AF6" s="281"/>
      <c r="AG6" s="281"/>
      <c r="AK6" s="348"/>
      <c r="AQ6" s="421"/>
      <c r="AR6" s="428"/>
      <c r="AS6" s="65" t="s">
        <v>23</v>
      </c>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row>
    <row r="7" spans="2:89" s="9" customFormat="1" ht="9" customHeight="1">
      <c r="B7" s="15"/>
      <c r="C7" s="15"/>
      <c r="D7" s="47"/>
      <c r="E7" s="47"/>
      <c r="F7" s="47"/>
      <c r="G7" s="47"/>
      <c r="H7" s="47"/>
      <c r="I7" s="47"/>
      <c r="J7" s="47"/>
      <c r="K7" s="47"/>
      <c r="L7" s="47"/>
      <c r="M7" s="47"/>
      <c r="N7" s="47"/>
      <c r="O7" s="47"/>
      <c r="P7" s="47"/>
      <c r="Q7" s="47"/>
      <c r="R7" s="47"/>
      <c r="S7" s="47"/>
      <c r="T7" s="47"/>
      <c r="U7" s="47"/>
      <c r="V7" s="47"/>
      <c r="W7" s="47"/>
      <c r="X7" s="47"/>
      <c r="Y7" s="15"/>
      <c r="Z7" s="15"/>
      <c r="AA7" s="15"/>
      <c r="AB7" s="15"/>
      <c r="AC7" s="15"/>
      <c r="AD7" s="15"/>
      <c r="AE7" s="281"/>
      <c r="AF7" s="281"/>
      <c r="AG7" s="281"/>
      <c r="AK7" s="348"/>
      <c r="AQ7" s="421"/>
      <c r="AR7" s="42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CA7" s="10" t="s">
        <v>38</v>
      </c>
      <c r="CB7" s="10"/>
    </row>
    <row r="8" spans="2:89" s="10" customFormat="1" ht="21" customHeight="1">
      <c r="B8" s="16" t="s">
        <v>25</v>
      </c>
      <c r="C8" s="31" t="s">
        <v>26</v>
      </c>
      <c r="D8" s="31"/>
      <c r="E8" s="31"/>
      <c r="F8" s="31" t="s">
        <v>4</v>
      </c>
      <c r="G8" s="31"/>
      <c r="H8" s="31"/>
      <c r="I8" s="31"/>
      <c r="J8" s="31"/>
      <c r="K8" s="31"/>
      <c r="L8" s="40" t="s">
        <v>30</v>
      </c>
      <c r="M8" s="55"/>
      <c r="N8" s="66"/>
      <c r="O8" s="156" t="s">
        <v>31</v>
      </c>
      <c r="P8" s="173" t="s">
        <v>33</v>
      </c>
      <c r="Q8" s="195" t="s">
        <v>34</v>
      </c>
      <c r="R8" s="173" t="s">
        <v>36</v>
      </c>
      <c r="S8" s="216" t="s">
        <v>19</v>
      </c>
      <c r="T8" s="226"/>
      <c r="U8" s="226"/>
      <c r="V8" s="226"/>
      <c r="W8" s="226"/>
      <c r="X8" s="226"/>
      <c r="Y8" s="226"/>
      <c r="Z8" s="226"/>
      <c r="AA8" s="226"/>
      <c r="AB8" s="226"/>
      <c r="AC8" s="226"/>
      <c r="AD8" s="267"/>
      <c r="AE8" s="282"/>
      <c r="AF8" s="286" t="s">
        <v>40</v>
      </c>
      <c r="AG8" s="306"/>
      <c r="AH8" s="326"/>
      <c r="AI8" s="326"/>
      <c r="AJ8" s="326"/>
      <c r="AK8" s="349"/>
      <c r="AL8" s="326"/>
      <c r="AM8" s="286" t="s">
        <v>40</v>
      </c>
      <c r="AN8" s="306"/>
      <c r="AO8" s="282"/>
      <c r="AP8" s="406" t="s">
        <v>19</v>
      </c>
      <c r="AQ8" s="226"/>
      <c r="AR8" s="226"/>
      <c r="AS8" s="226"/>
      <c r="AT8" s="226"/>
      <c r="AU8" s="226"/>
      <c r="AV8" s="226"/>
      <c r="AW8" s="226"/>
      <c r="AX8" s="226"/>
      <c r="AY8" s="226"/>
      <c r="AZ8" s="226"/>
      <c r="BA8" s="267"/>
      <c r="BB8" s="27" t="s">
        <v>25</v>
      </c>
      <c r="BC8" s="40" t="s">
        <v>26</v>
      </c>
      <c r="BD8" s="55"/>
      <c r="BE8" s="66"/>
      <c r="BF8" s="83" t="s">
        <v>4</v>
      </c>
      <c r="BG8" s="93"/>
      <c r="BH8" s="93"/>
      <c r="BI8" s="93"/>
      <c r="BJ8" s="93"/>
      <c r="BK8" s="495"/>
      <c r="BL8" s="83" t="s">
        <v>20</v>
      </c>
      <c r="BM8" s="93"/>
      <c r="BN8" s="93"/>
      <c r="BO8" s="93"/>
      <c r="BP8" s="125" t="s">
        <v>41</v>
      </c>
      <c r="BQ8" s="562"/>
      <c r="BR8" s="574"/>
      <c r="BS8" s="586" t="s">
        <v>42</v>
      </c>
      <c r="BT8" s="574"/>
      <c r="BU8" s="586" t="s">
        <v>43</v>
      </c>
      <c r="BV8" s="627"/>
      <c r="BW8" s="646" t="s">
        <v>11</v>
      </c>
      <c r="BX8" s="662"/>
      <c r="CA8" s="10" t="s">
        <v>7</v>
      </c>
      <c r="CB8" s="10" t="s">
        <v>29</v>
      </c>
    </row>
    <row r="9" spans="2:89" s="10" customFormat="1" ht="33" customHeight="1">
      <c r="B9" s="17"/>
      <c r="C9" s="32"/>
      <c r="D9" s="32"/>
      <c r="E9" s="32"/>
      <c r="F9" s="32"/>
      <c r="G9" s="32"/>
      <c r="H9" s="32"/>
      <c r="I9" s="32"/>
      <c r="J9" s="32"/>
      <c r="K9" s="32"/>
      <c r="L9" s="41"/>
      <c r="M9" s="56"/>
      <c r="N9" s="67"/>
      <c r="O9" s="157"/>
      <c r="P9" s="174"/>
      <c r="Q9" s="196"/>
      <c r="R9" s="174"/>
      <c r="S9" s="217">
        <v>1</v>
      </c>
      <c r="T9" s="235">
        <v>2</v>
      </c>
      <c r="U9" s="235">
        <v>3</v>
      </c>
      <c r="V9" s="235">
        <v>4</v>
      </c>
      <c r="W9" s="235">
        <v>5</v>
      </c>
      <c r="X9" s="235">
        <v>6</v>
      </c>
      <c r="Y9" s="235">
        <v>7</v>
      </c>
      <c r="Z9" s="235">
        <v>8</v>
      </c>
      <c r="AA9" s="235">
        <v>9</v>
      </c>
      <c r="AB9" s="235">
        <v>10</v>
      </c>
      <c r="AC9" s="235">
        <v>11</v>
      </c>
      <c r="AD9" s="268">
        <v>12</v>
      </c>
      <c r="AE9" s="282"/>
      <c r="AF9" s="287"/>
      <c r="AG9" s="307"/>
      <c r="AH9" s="326"/>
      <c r="AI9" s="326"/>
      <c r="AJ9" s="326"/>
      <c r="AK9" s="349"/>
      <c r="AL9" s="326"/>
      <c r="AM9" s="287"/>
      <c r="AN9" s="307"/>
      <c r="AO9" s="282"/>
      <c r="AP9" s="411">
        <v>1</v>
      </c>
      <c r="AQ9" s="235">
        <v>2</v>
      </c>
      <c r="AR9" s="235">
        <v>3</v>
      </c>
      <c r="AS9" s="235">
        <v>4</v>
      </c>
      <c r="AT9" s="235">
        <v>5</v>
      </c>
      <c r="AU9" s="235">
        <v>6</v>
      </c>
      <c r="AV9" s="235">
        <v>7</v>
      </c>
      <c r="AW9" s="235">
        <v>8</v>
      </c>
      <c r="AX9" s="235">
        <v>9</v>
      </c>
      <c r="AY9" s="235">
        <v>10</v>
      </c>
      <c r="AZ9" s="235">
        <v>11</v>
      </c>
      <c r="BA9" s="268">
        <v>12</v>
      </c>
      <c r="BB9" s="443"/>
      <c r="BC9" s="41"/>
      <c r="BD9" s="56"/>
      <c r="BE9" s="67"/>
      <c r="BF9" s="84"/>
      <c r="BG9" s="94"/>
      <c r="BH9" s="94"/>
      <c r="BI9" s="94"/>
      <c r="BJ9" s="94"/>
      <c r="BK9" s="496"/>
      <c r="BL9" s="84"/>
      <c r="BM9" s="94"/>
      <c r="BN9" s="94"/>
      <c r="BO9" s="94"/>
      <c r="BP9" s="547"/>
      <c r="BQ9" s="563"/>
      <c r="BR9" s="575"/>
      <c r="BS9" s="587"/>
      <c r="BT9" s="575"/>
      <c r="BU9" s="587"/>
      <c r="BV9" s="628"/>
      <c r="BW9" s="715" t="s">
        <v>12</v>
      </c>
      <c r="BX9" s="719"/>
      <c r="CB9" s="10" t="s">
        <v>15</v>
      </c>
    </row>
    <row r="10" spans="2:89" s="10" customFormat="1" ht="33" customHeight="1">
      <c r="B10" s="18"/>
      <c r="C10" s="33"/>
      <c r="D10" s="33"/>
      <c r="E10" s="33"/>
      <c r="F10" s="33"/>
      <c r="G10" s="33"/>
      <c r="H10" s="33"/>
      <c r="I10" s="33"/>
      <c r="J10" s="33"/>
      <c r="K10" s="33"/>
      <c r="L10" s="42"/>
      <c r="M10" s="57"/>
      <c r="N10" s="68"/>
      <c r="O10" s="158"/>
      <c r="P10" s="175"/>
      <c r="Q10" s="197" t="s">
        <v>44</v>
      </c>
      <c r="R10" s="175"/>
      <c r="S10" s="218" t="s">
        <v>35</v>
      </c>
      <c r="T10" s="236" t="s">
        <v>35</v>
      </c>
      <c r="U10" s="236" t="s">
        <v>35</v>
      </c>
      <c r="V10" s="236" t="s">
        <v>35</v>
      </c>
      <c r="W10" s="236" t="s">
        <v>35</v>
      </c>
      <c r="X10" s="236" t="s">
        <v>35</v>
      </c>
      <c r="Y10" s="236" t="s">
        <v>35</v>
      </c>
      <c r="Z10" s="236" t="s">
        <v>35</v>
      </c>
      <c r="AA10" s="236" t="s">
        <v>35</v>
      </c>
      <c r="AB10" s="236" t="s">
        <v>35</v>
      </c>
      <c r="AC10" s="236" t="s">
        <v>35</v>
      </c>
      <c r="AD10" s="269" t="s">
        <v>35</v>
      </c>
      <c r="AE10" s="282"/>
      <c r="AF10" s="288"/>
      <c r="AG10" s="308"/>
      <c r="AH10" s="326"/>
      <c r="AI10" s="326"/>
      <c r="AJ10" s="326"/>
      <c r="AK10" s="349"/>
      <c r="AL10" s="326"/>
      <c r="AM10" s="288"/>
      <c r="AN10" s="308"/>
      <c r="AO10" s="282"/>
      <c r="AP10" s="412" t="s">
        <v>35</v>
      </c>
      <c r="AQ10" s="236" t="s">
        <v>35</v>
      </c>
      <c r="AR10" s="236" t="s">
        <v>35</v>
      </c>
      <c r="AS10" s="236" t="s">
        <v>35</v>
      </c>
      <c r="AT10" s="236" t="s">
        <v>35</v>
      </c>
      <c r="AU10" s="236" t="s">
        <v>35</v>
      </c>
      <c r="AV10" s="236" t="s">
        <v>35</v>
      </c>
      <c r="AW10" s="236" t="s">
        <v>35</v>
      </c>
      <c r="AX10" s="236" t="s">
        <v>35</v>
      </c>
      <c r="AY10" s="236" t="s">
        <v>35</v>
      </c>
      <c r="AZ10" s="236" t="s">
        <v>35</v>
      </c>
      <c r="BA10" s="269" t="s">
        <v>35</v>
      </c>
      <c r="BB10" s="444"/>
      <c r="BC10" s="42"/>
      <c r="BD10" s="57"/>
      <c r="BE10" s="68"/>
      <c r="BF10" s="85"/>
      <c r="BG10" s="95"/>
      <c r="BH10" s="95"/>
      <c r="BI10" s="95"/>
      <c r="BJ10" s="95"/>
      <c r="BK10" s="497"/>
      <c r="BL10" s="85"/>
      <c r="BM10" s="95"/>
      <c r="BN10" s="95"/>
      <c r="BO10" s="95"/>
      <c r="BP10" s="548"/>
      <c r="BQ10" s="564"/>
      <c r="BR10" s="576"/>
      <c r="BS10" s="588"/>
      <c r="BT10" s="576"/>
      <c r="BU10" s="588"/>
      <c r="BV10" s="629"/>
      <c r="BW10" s="548"/>
      <c r="BX10" s="629"/>
      <c r="BZ10" s="676" t="s">
        <v>64</v>
      </c>
      <c r="CA10" s="676" t="s">
        <v>32</v>
      </c>
      <c r="CB10" s="676" t="s">
        <v>13</v>
      </c>
      <c r="CC10" s="676" t="s">
        <v>47</v>
      </c>
      <c r="CD10" s="676" t="s">
        <v>65</v>
      </c>
      <c r="CE10" s="676" t="s">
        <v>21</v>
      </c>
      <c r="CF10" s="676" t="s">
        <v>14</v>
      </c>
      <c r="CG10" s="676" t="s">
        <v>24</v>
      </c>
      <c r="CH10" s="676" t="s">
        <v>66</v>
      </c>
      <c r="CI10" s="676" t="s">
        <v>68</v>
      </c>
      <c r="CJ10" s="676" t="s">
        <v>67</v>
      </c>
      <c r="CK10" s="676" t="s">
        <v>27</v>
      </c>
    </row>
    <row r="11" spans="2:89" s="10" customFormat="1" ht="24" customHeight="1">
      <c r="B11" s="21">
        <v>6</v>
      </c>
      <c r="C11" s="36"/>
      <c r="D11" s="50"/>
      <c r="E11" s="50"/>
      <c r="F11" s="75" t="s">
        <v>49</v>
      </c>
      <c r="G11" s="75"/>
      <c r="H11" s="75"/>
      <c r="I11" s="101"/>
      <c r="J11" s="108"/>
      <c r="K11" s="112"/>
      <c r="L11" s="121"/>
      <c r="M11" s="137"/>
      <c r="N11" s="151"/>
      <c r="O11" s="161"/>
      <c r="P11" s="599">
        <f>IFERROR(Q11+Q12+R11,"")</f>
        <v>0</v>
      </c>
      <c r="Q11" s="199"/>
      <c r="R11" s="567" t="str">
        <f>IFERROR(AF11*$AG$33,"0")</f>
        <v>0</v>
      </c>
      <c r="S11" s="223"/>
      <c r="T11" s="239"/>
      <c r="U11" s="245"/>
      <c r="V11" s="245"/>
      <c r="W11" s="245"/>
      <c r="X11" s="245"/>
      <c r="Y11" s="245"/>
      <c r="Z11" s="245"/>
      <c r="AA11" s="245"/>
      <c r="AB11" s="245"/>
      <c r="AC11" s="245"/>
      <c r="AD11" s="272"/>
      <c r="AE11" s="283" t="s">
        <v>51</v>
      </c>
      <c r="AF11" s="291">
        <f>COUNTIF(S11:AD12,$CB$8)</f>
        <v>0</v>
      </c>
      <c r="AG11" s="311"/>
      <c r="AH11" s="327"/>
      <c r="AI11" s="327"/>
      <c r="AJ11" s="327"/>
      <c r="AK11" s="350"/>
      <c r="AL11" s="327"/>
      <c r="AM11" s="291">
        <f>COUNTIF(AP11:BA12,$CB$8)+COUNTIF(AP11:BA12,$CB$9)</f>
        <v>0</v>
      </c>
      <c r="AN11" s="311"/>
      <c r="AO11" s="400" t="s">
        <v>52</v>
      </c>
      <c r="AP11" s="223"/>
      <c r="AQ11" s="239"/>
      <c r="AR11" s="245"/>
      <c r="AS11" s="245"/>
      <c r="AT11" s="245"/>
      <c r="AU11" s="245"/>
      <c r="AV11" s="245"/>
      <c r="AW11" s="245"/>
      <c r="AX11" s="245"/>
      <c r="AY11" s="245"/>
      <c r="AZ11" s="245"/>
      <c r="BA11" s="272"/>
      <c r="BB11" s="22">
        <v>6</v>
      </c>
      <c r="BC11" s="36"/>
      <c r="BD11" s="50"/>
      <c r="BE11" s="50"/>
      <c r="BF11" s="76" t="s">
        <v>56</v>
      </c>
      <c r="BG11" s="90"/>
      <c r="BH11" s="96"/>
      <c r="BI11" s="101"/>
      <c r="BJ11" s="108"/>
      <c r="BK11" s="112"/>
      <c r="BL11" s="501" t="s">
        <v>58</v>
      </c>
      <c r="BM11" s="510"/>
      <c r="BN11" s="526"/>
      <c r="BO11" s="537"/>
      <c r="BP11" s="551" t="str">
        <f>IFERROR(SUM(BZ11:CK11)*$AG$33,"0")</f>
        <v>0</v>
      </c>
      <c r="BQ11" s="567"/>
      <c r="BR11" s="567"/>
      <c r="BS11" s="591">
        <f>IFERROR(BN11+BN12+BP11,"")</f>
        <v>0</v>
      </c>
      <c r="BT11" s="603"/>
      <c r="BU11" s="614" t="str">
        <f>IFERROR((AM11-SUM(BZ11:CK11))*$AG$33,"0")</f>
        <v>0</v>
      </c>
      <c r="BV11" s="632"/>
      <c r="BW11" s="716"/>
      <c r="BX11" s="720"/>
      <c r="BZ11" s="676">
        <f>IF(AP11=$CB$9,COUNTA($AP11)-1,0)</f>
        <v>0</v>
      </c>
      <c r="CA11" s="676">
        <f>IF(AQ11=$CB$9,COUNTA($AP11:AQ12)-1,0)</f>
        <v>0</v>
      </c>
      <c r="CB11" s="676">
        <f>IF(AR11=$CB$9,COUNTA($AP11:AR12)-1,0)</f>
        <v>0</v>
      </c>
      <c r="CC11" s="676">
        <f>IF(AS11=$CB$9,COUNTA($AP11:AS12)-1,0)</f>
        <v>0</v>
      </c>
      <c r="CD11" s="676">
        <f>IF(AT11=$CB$9,COUNTA($AP11:AT12)-1,0)</f>
        <v>0</v>
      </c>
      <c r="CE11" s="676">
        <f>IF(AU11=$CB$9,COUNTA($AP11:AU12)-1,0)</f>
        <v>0</v>
      </c>
      <c r="CF11" s="676">
        <f>IF(AV11=$CB$9,COUNTA($AP11:AV12)-1,0)</f>
        <v>0</v>
      </c>
      <c r="CG11" s="676">
        <f>IF(AW11=$CB$9,COUNTA($AP11:AW12)-1,0)</f>
        <v>0</v>
      </c>
      <c r="CH11" s="676">
        <f>IF(AX11=$CB$9,COUNTA($AP11:AX12)-1,0)</f>
        <v>0</v>
      </c>
      <c r="CI11" s="676">
        <f>IF(AY11=$CB$9,COUNTA($AP11:AY12)-1,0)</f>
        <v>0</v>
      </c>
      <c r="CJ11" s="676">
        <f>IF(AZ11=$CB$9,COUNTA($AP11:AZ12)-1,0)</f>
        <v>0</v>
      </c>
      <c r="CK11" s="676">
        <f>IF(BA11=$CB$9,COUNTA($AP11:BA12)-1,0)</f>
        <v>0</v>
      </c>
    </row>
    <row r="12" spans="2:89" s="10" customFormat="1" ht="24" customHeight="1">
      <c r="B12" s="21"/>
      <c r="C12" s="36"/>
      <c r="D12" s="50"/>
      <c r="E12" s="50"/>
      <c r="F12" s="75" t="s">
        <v>57</v>
      </c>
      <c r="G12" s="75"/>
      <c r="H12" s="75"/>
      <c r="I12" s="101"/>
      <c r="J12" s="108"/>
      <c r="K12" s="112"/>
      <c r="L12" s="122"/>
      <c r="M12" s="138"/>
      <c r="N12" s="152"/>
      <c r="O12" s="162"/>
      <c r="P12" s="599"/>
      <c r="Q12" s="199"/>
      <c r="R12" s="567"/>
      <c r="S12" s="223"/>
      <c r="T12" s="239"/>
      <c r="U12" s="245"/>
      <c r="V12" s="245"/>
      <c r="W12" s="245"/>
      <c r="X12" s="245"/>
      <c r="Y12" s="245"/>
      <c r="Z12" s="245"/>
      <c r="AA12" s="245"/>
      <c r="AB12" s="245"/>
      <c r="AC12" s="245"/>
      <c r="AD12" s="272"/>
      <c r="AE12" s="283"/>
      <c r="AF12" s="292"/>
      <c r="AG12" s="312"/>
      <c r="AH12" s="327"/>
      <c r="AI12" s="327"/>
      <c r="AJ12" s="327"/>
      <c r="AK12" s="350"/>
      <c r="AL12" s="327"/>
      <c r="AM12" s="292"/>
      <c r="AN12" s="312"/>
      <c r="AO12" s="400"/>
      <c r="AP12" s="223"/>
      <c r="AQ12" s="239"/>
      <c r="AR12" s="245"/>
      <c r="AS12" s="245"/>
      <c r="AT12" s="245"/>
      <c r="AU12" s="245"/>
      <c r="AV12" s="245"/>
      <c r="AW12" s="245"/>
      <c r="AX12" s="245"/>
      <c r="AY12" s="245"/>
      <c r="AZ12" s="245"/>
      <c r="BA12" s="272"/>
      <c r="BB12" s="23"/>
      <c r="BC12" s="36"/>
      <c r="BD12" s="50"/>
      <c r="BE12" s="50"/>
      <c r="BF12" s="76" t="s">
        <v>62</v>
      </c>
      <c r="BG12" s="90"/>
      <c r="BH12" s="96"/>
      <c r="BI12" s="101"/>
      <c r="BJ12" s="108"/>
      <c r="BK12" s="112"/>
      <c r="BL12" s="501" t="s">
        <v>63</v>
      </c>
      <c r="BM12" s="510"/>
      <c r="BN12" s="526"/>
      <c r="BO12" s="537"/>
      <c r="BP12" s="551"/>
      <c r="BQ12" s="567"/>
      <c r="BR12" s="567"/>
      <c r="BS12" s="592"/>
      <c r="BT12" s="604"/>
      <c r="BU12" s="615"/>
      <c r="BV12" s="633"/>
      <c r="BW12" s="649"/>
      <c r="BX12" s="665"/>
    </row>
    <row r="13" spans="2:89" s="10" customFormat="1" ht="24" customHeight="1">
      <c r="B13" s="21">
        <v>7</v>
      </c>
      <c r="C13" s="36"/>
      <c r="D13" s="50"/>
      <c r="E13" s="50"/>
      <c r="F13" s="75" t="s">
        <v>49</v>
      </c>
      <c r="G13" s="75"/>
      <c r="H13" s="75"/>
      <c r="I13" s="101"/>
      <c r="J13" s="108"/>
      <c r="K13" s="112"/>
      <c r="L13" s="121"/>
      <c r="M13" s="137"/>
      <c r="N13" s="151"/>
      <c r="O13" s="161"/>
      <c r="P13" s="599">
        <f>IFERROR(Q13+Q14+R13,"")</f>
        <v>0</v>
      </c>
      <c r="Q13" s="199"/>
      <c r="R13" s="567" t="str">
        <f>IFERROR(AF13*$AG$33,"0")</f>
        <v>0</v>
      </c>
      <c r="S13" s="223"/>
      <c r="T13" s="239"/>
      <c r="U13" s="245"/>
      <c r="V13" s="245"/>
      <c r="W13" s="245"/>
      <c r="X13" s="245"/>
      <c r="Y13" s="245"/>
      <c r="Z13" s="245"/>
      <c r="AA13" s="245"/>
      <c r="AB13" s="245"/>
      <c r="AC13" s="245"/>
      <c r="AD13" s="272"/>
      <c r="AE13" s="283" t="s">
        <v>51</v>
      </c>
      <c r="AF13" s="291">
        <f>COUNTIF(S13:AD14,$CB$8)</f>
        <v>0</v>
      </c>
      <c r="AG13" s="311"/>
      <c r="AH13" s="328"/>
      <c r="AI13" s="328"/>
      <c r="AJ13" s="328"/>
      <c r="AK13" s="351"/>
      <c r="AL13" s="328"/>
      <c r="AM13" s="291">
        <f>COUNTIF(AP13:BA14,$CB$8)+COUNTIF(AP13:BA14,$CB$9)</f>
        <v>0</v>
      </c>
      <c r="AN13" s="311"/>
      <c r="AO13" s="400" t="s">
        <v>52</v>
      </c>
      <c r="AP13" s="223"/>
      <c r="AQ13" s="239"/>
      <c r="AR13" s="245"/>
      <c r="AS13" s="245"/>
      <c r="AT13" s="245"/>
      <c r="AU13" s="245"/>
      <c r="AV13" s="245"/>
      <c r="AW13" s="245"/>
      <c r="AX13" s="245"/>
      <c r="AY13" s="245"/>
      <c r="AZ13" s="245"/>
      <c r="BA13" s="272"/>
      <c r="BB13" s="22">
        <v>7</v>
      </c>
      <c r="BC13" s="36"/>
      <c r="BD13" s="50"/>
      <c r="BE13" s="50"/>
      <c r="BF13" s="76" t="s">
        <v>56</v>
      </c>
      <c r="BG13" s="90"/>
      <c r="BH13" s="96"/>
      <c r="BI13" s="101"/>
      <c r="BJ13" s="108"/>
      <c r="BK13" s="112"/>
      <c r="BL13" s="501" t="s">
        <v>58</v>
      </c>
      <c r="BM13" s="510"/>
      <c r="BN13" s="526"/>
      <c r="BO13" s="537"/>
      <c r="BP13" s="551" t="str">
        <f>IFERROR(SUM(BZ13:CK13)*$AG$33,"0")</f>
        <v>0</v>
      </c>
      <c r="BQ13" s="567"/>
      <c r="BR13" s="567"/>
      <c r="BS13" s="591">
        <f>IFERROR(BN13+BN14+BP13,"")</f>
        <v>0</v>
      </c>
      <c r="BT13" s="603"/>
      <c r="BU13" s="614" t="str">
        <f>IFERROR((AM13-SUM(BZ13:CK13))*$AG$33,"0")</f>
        <v>0</v>
      </c>
      <c r="BV13" s="632"/>
      <c r="BW13" s="649"/>
      <c r="BX13" s="665"/>
      <c r="BZ13" s="676">
        <f>IF(AP13=$CB$9,COUNTA($AP13)-1,0)</f>
        <v>0</v>
      </c>
      <c r="CA13" s="676">
        <f>IF(AQ13=$CB$9,COUNTA($AP13:AQ14)-1,0)</f>
        <v>0</v>
      </c>
      <c r="CB13" s="676">
        <f>IF(AR13=$CB$9,COUNTA($AP13:AR14)-1,0)</f>
        <v>0</v>
      </c>
      <c r="CC13" s="676">
        <f>IF(AS13=$CB$9,COUNTA($AP13:AS14)-1,0)</f>
        <v>0</v>
      </c>
      <c r="CD13" s="676">
        <f>IF(AT13=$CB$9,COUNTA($AP13:AT14)-1,0)</f>
        <v>0</v>
      </c>
      <c r="CE13" s="676">
        <f>IF(AU13=$CB$9,COUNTA($AP13:AU14)-1,0)</f>
        <v>0</v>
      </c>
      <c r="CF13" s="676">
        <f>IF(AV13=$CB$9,COUNTA($AP13:AV14)-1,0)</f>
        <v>0</v>
      </c>
      <c r="CG13" s="676">
        <f>IF(AW13=$CB$9,COUNTA($AP13:AW14)-1,0)</f>
        <v>0</v>
      </c>
      <c r="CH13" s="676">
        <f>IF(AX13=$CB$9,COUNTA($AP13:AX14)-1,0)</f>
        <v>0</v>
      </c>
      <c r="CI13" s="676">
        <f>IF(AY13=$CB$9,COUNTA($AP13:AY14)-1,0)</f>
        <v>0</v>
      </c>
      <c r="CJ13" s="676">
        <f>IF(AZ13=$CB$9,COUNTA($AP13:AZ14)-1,0)</f>
        <v>0</v>
      </c>
      <c r="CK13" s="676">
        <f>IF(BA13=$CB$9,COUNTA($AP13:BA14)-1,0)</f>
        <v>0</v>
      </c>
    </row>
    <row r="14" spans="2:89" s="10" customFormat="1" ht="24" customHeight="1">
      <c r="B14" s="21"/>
      <c r="C14" s="36"/>
      <c r="D14" s="50"/>
      <c r="E14" s="50"/>
      <c r="F14" s="75" t="s">
        <v>57</v>
      </c>
      <c r="G14" s="75"/>
      <c r="H14" s="75"/>
      <c r="I14" s="101"/>
      <c r="J14" s="108"/>
      <c r="K14" s="112"/>
      <c r="L14" s="122"/>
      <c r="M14" s="138"/>
      <c r="N14" s="152"/>
      <c r="O14" s="162"/>
      <c r="P14" s="599"/>
      <c r="Q14" s="199"/>
      <c r="R14" s="567"/>
      <c r="S14" s="223"/>
      <c r="T14" s="239"/>
      <c r="U14" s="245"/>
      <c r="V14" s="245"/>
      <c r="W14" s="245"/>
      <c r="X14" s="245"/>
      <c r="Y14" s="245"/>
      <c r="Z14" s="245"/>
      <c r="AA14" s="245"/>
      <c r="AB14" s="245"/>
      <c r="AC14" s="245"/>
      <c r="AD14" s="272"/>
      <c r="AE14" s="283"/>
      <c r="AF14" s="292"/>
      <c r="AG14" s="312"/>
      <c r="AH14" s="328"/>
      <c r="AI14" s="328"/>
      <c r="AJ14" s="328"/>
      <c r="AK14" s="351"/>
      <c r="AL14" s="328"/>
      <c r="AM14" s="292"/>
      <c r="AN14" s="312"/>
      <c r="AO14" s="400"/>
      <c r="AP14" s="223"/>
      <c r="AQ14" s="239"/>
      <c r="AR14" s="245"/>
      <c r="AS14" s="245"/>
      <c r="AT14" s="245"/>
      <c r="AU14" s="245"/>
      <c r="AV14" s="245"/>
      <c r="AW14" s="245"/>
      <c r="AX14" s="245"/>
      <c r="AY14" s="245"/>
      <c r="AZ14" s="245"/>
      <c r="BA14" s="272"/>
      <c r="BB14" s="23"/>
      <c r="BC14" s="36"/>
      <c r="BD14" s="50"/>
      <c r="BE14" s="50"/>
      <c r="BF14" s="76" t="s">
        <v>62</v>
      </c>
      <c r="BG14" s="90"/>
      <c r="BH14" s="96"/>
      <c r="BI14" s="101"/>
      <c r="BJ14" s="108"/>
      <c r="BK14" s="112"/>
      <c r="BL14" s="501" t="s">
        <v>63</v>
      </c>
      <c r="BM14" s="510"/>
      <c r="BN14" s="526"/>
      <c r="BO14" s="537"/>
      <c r="BP14" s="551"/>
      <c r="BQ14" s="567"/>
      <c r="BR14" s="567"/>
      <c r="BS14" s="592"/>
      <c r="BT14" s="604"/>
      <c r="BU14" s="615"/>
      <c r="BV14" s="633"/>
      <c r="BW14" s="649"/>
      <c r="BX14" s="665"/>
    </row>
    <row r="15" spans="2:89" s="10" customFormat="1" ht="24" customHeight="1">
      <c r="B15" s="22">
        <v>8</v>
      </c>
      <c r="C15" s="37"/>
      <c r="D15" s="51"/>
      <c r="E15" s="63"/>
      <c r="F15" s="75" t="s">
        <v>49</v>
      </c>
      <c r="G15" s="75"/>
      <c r="H15" s="75"/>
      <c r="I15" s="101"/>
      <c r="J15" s="108"/>
      <c r="K15" s="112"/>
      <c r="L15" s="121"/>
      <c r="M15" s="137"/>
      <c r="N15" s="151"/>
      <c r="O15" s="161"/>
      <c r="P15" s="599">
        <f>IFERROR(Q15+Q16+R15,"")</f>
        <v>0</v>
      </c>
      <c r="Q15" s="199"/>
      <c r="R15" s="567" t="str">
        <f>IFERROR(AF15*$AG$33,"0")</f>
        <v>0</v>
      </c>
      <c r="S15" s="223"/>
      <c r="T15" s="239"/>
      <c r="U15" s="245"/>
      <c r="V15" s="245"/>
      <c r="W15" s="245"/>
      <c r="X15" s="245"/>
      <c r="Y15" s="245"/>
      <c r="Z15" s="245"/>
      <c r="AA15" s="245"/>
      <c r="AB15" s="245"/>
      <c r="AC15" s="245"/>
      <c r="AD15" s="272"/>
      <c r="AE15" s="283" t="s">
        <v>51</v>
      </c>
      <c r="AF15" s="291">
        <f>COUNTIF(S15:AD16,$CB$8)</f>
        <v>0</v>
      </c>
      <c r="AG15" s="311"/>
      <c r="AH15" s="328"/>
      <c r="AI15" s="328"/>
      <c r="AJ15" s="328"/>
      <c r="AK15" s="351"/>
      <c r="AL15" s="328"/>
      <c r="AM15" s="291">
        <f>COUNTIF(AP15:BA16,$CB$8)+COUNTIF(AP15:BA16,$CB$9)</f>
        <v>0</v>
      </c>
      <c r="AN15" s="311"/>
      <c r="AO15" s="400" t="s">
        <v>52</v>
      </c>
      <c r="AP15" s="223"/>
      <c r="AQ15" s="239"/>
      <c r="AR15" s="245"/>
      <c r="AS15" s="245"/>
      <c r="AT15" s="245"/>
      <c r="AU15" s="245"/>
      <c r="AV15" s="245"/>
      <c r="AW15" s="245"/>
      <c r="AX15" s="245"/>
      <c r="AY15" s="245"/>
      <c r="AZ15" s="245"/>
      <c r="BA15" s="272"/>
      <c r="BB15" s="22">
        <v>8</v>
      </c>
      <c r="BC15" s="36"/>
      <c r="BD15" s="50"/>
      <c r="BE15" s="50"/>
      <c r="BF15" s="76" t="s">
        <v>56</v>
      </c>
      <c r="BG15" s="90"/>
      <c r="BH15" s="96"/>
      <c r="BI15" s="101"/>
      <c r="BJ15" s="108"/>
      <c r="BK15" s="112"/>
      <c r="BL15" s="501" t="s">
        <v>58</v>
      </c>
      <c r="BM15" s="510"/>
      <c r="BN15" s="526"/>
      <c r="BO15" s="537"/>
      <c r="BP15" s="551" t="str">
        <f>IFERROR(SUM(BZ15:CK15)*$AG$33,"0")</f>
        <v>0</v>
      </c>
      <c r="BQ15" s="567"/>
      <c r="BR15" s="567"/>
      <c r="BS15" s="591">
        <f>IFERROR(BN15+BN16+BP15,"")</f>
        <v>0</v>
      </c>
      <c r="BT15" s="603"/>
      <c r="BU15" s="614" t="str">
        <f>IFERROR((AM15-SUM(BZ15:CK15))*$AG$33,"0")</f>
        <v>0</v>
      </c>
      <c r="BV15" s="632"/>
      <c r="BW15" s="649"/>
      <c r="BX15" s="665"/>
      <c r="BZ15" s="676">
        <f>IF(AP15=$CB$9,COUNTA($AP15)-1,0)</f>
        <v>0</v>
      </c>
      <c r="CA15" s="676">
        <f>IF(AQ15=$CB$9,COUNTA($AP15:AQ16)-1,0)</f>
        <v>0</v>
      </c>
      <c r="CB15" s="676">
        <f>IF(AR15=$CB$9,COUNTA($AP15:AR16)-1,0)</f>
        <v>0</v>
      </c>
      <c r="CC15" s="676">
        <f>IF(AS15=$CB$9,COUNTA($AP15:AS16)-1,0)</f>
        <v>0</v>
      </c>
      <c r="CD15" s="676">
        <f>IF(AT15=$CB$9,COUNTA($AP15:AT16)-1,0)</f>
        <v>0</v>
      </c>
      <c r="CE15" s="676">
        <f>IF(AU15=$CB$9,COUNTA($AP15:AU16)-1,0)</f>
        <v>0</v>
      </c>
      <c r="CF15" s="676">
        <f>IF(AV15=$CB$9,COUNTA($AP15:AV16)-1,0)</f>
        <v>0</v>
      </c>
      <c r="CG15" s="676">
        <f>IF(AW15=$CB$9,COUNTA($AP15:AW16)-1,0)</f>
        <v>0</v>
      </c>
      <c r="CH15" s="676">
        <f>IF(AX15=$CB$9,COUNTA($AP15:AX16)-1,0)</f>
        <v>0</v>
      </c>
      <c r="CI15" s="676">
        <f>IF(AY15=$CB$9,COUNTA($AP15:AY16)-1,0)</f>
        <v>0</v>
      </c>
      <c r="CJ15" s="676">
        <f>IF(AZ15=$CB$9,COUNTA($AP15:AZ16)-1,0)</f>
        <v>0</v>
      </c>
      <c r="CK15" s="676">
        <f>IF(BA15=$CB$9,COUNTA($AP15:BA16)-1,0)</f>
        <v>0</v>
      </c>
    </row>
    <row r="16" spans="2:89" s="10" customFormat="1" ht="24" customHeight="1">
      <c r="B16" s="23"/>
      <c r="C16" s="38"/>
      <c r="D16" s="52"/>
      <c r="E16" s="64"/>
      <c r="F16" s="75" t="s">
        <v>57</v>
      </c>
      <c r="G16" s="75"/>
      <c r="H16" s="75"/>
      <c r="I16" s="101"/>
      <c r="J16" s="108"/>
      <c r="K16" s="112"/>
      <c r="L16" s="122"/>
      <c r="M16" s="138"/>
      <c r="N16" s="152"/>
      <c r="O16" s="162"/>
      <c r="P16" s="599"/>
      <c r="Q16" s="199"/>
      <c r="R16" s="567"/>
      <c r="S16" s="223"/>
      <c r="T16" s="239"/>
      <c r="U16" s="245"/>
      <c r="V16" s="245"/>
      <c r="W16" s="245"/>
      <c r="X16" s="245"/>
      <c r="Y16" s="245"/>
      <c r="Z16" s="245"/>
      <c r="AA16" s="245"/>
      <c r="AB16" s="245"/>
      <c r="AC16" s="245"/>
      <c r="AD16" s="272"/>
      <c r="AE16" s="283"/>
      <c r="AF16" s="292"/>
      <c r="AG16" s="312"/>
      <c r="AH16" s="328"/>
      <c r="AI16" s="328"/>
      <c r="AJ16" s="328"/>
      <c r="AK16" s="351"/>
      <c r="AL16" s="328"/>
      <c r="AM16" s="292"/>
      <c r="AN16" s="312"/>
      <c r="AO16" s="400"/>
      <c r="AP16" s="223"/>
      <c r="AQ16" s="239"/>
      <c r="AR16" s="245"/>
      <c r="AS16" s="245"/>
      <c r="AT16" s="245"/>
      <c r="AU16" s="245"/>
      <c r="AV16" s="245"/>
      <c r="AW16" s="245"/>
      <c r="AX16" s="245"/>
      <c r="AY16" s="245"/>
      <c r="AZ16" s="245"/>
      <c r="BA16" s="272"/>
      <c r="BB16" s="23"/>
      <c r="BC16" s="36"/>
      <c r="BD16" s="50"/>
      <c r="BE16" s="50"/>
      <c r="BF16" s="76" t="s">
        <v>62</v>
      </c>
      <c r="BG16" s="90"/>
      <c r="BH16" s="96"/>
      <c r="BI16" s="101"/>
      <c r="BJ16" s="108"/>
      <c r="BK16" s="112"/>
      <c r="BL16" s="501" t="s">
        <v>63</v>
      </c>
      <c r="BM16" s="510"/>
      <c r="BN16" s="526"/>
      <c r="BO16" s="537"/>
      <c r="BP16" s="551"/>
      <c r="BQ16" s="567"/>
      <c r="BR16" s="567"/>
      <c r="BS16" s="592"/>
      <c r="BT16" s="604"/>
      <c r="BU16" s="615"/>
      <c r="BV16" s="633"/>
      <c r="BW16" s="649"/>
      <c r="BX16" s="665"/>
    </row>
    <row r="17" spans="1:89" s="10" customFormat="1" ht="24" customHeight="1">
      <c r="B17" s="22">
        <v>9</v>
      </c>
      <c r="C17" s="37"/>
      <c r="D17" s="51"/>
      <c r="E17" s="63"/>
      <c r="F17" s="76" t="s">
        <v>49</v>
      </c>
      <c r="G17" s="90"/>
      <c r="H17" s="96"/>
      <c r="I17" s="101"/>
      <c r="J17" s="108"/>
      <c r="K17" s="112"/>
      <c r="L17" s="121"/>
      <c r="M17" s="137"/>
      <c r="N17" s="151"/>
      <c r="O17" s="161"/>
      <c r="P17" s="599">
        <f>IFERROR(Q17+Q18+R17,"")</f>
        <v>0</v>
      </c>
      <c r="Q17" s="199"/>
      <c r="R17" s="567" t="str">
        <f>IFERROR(AF17*$AG$33,"0")</f>
        <v>0</v>
      </c>
      <c r="S17" s="223"/>
      <c r="T17" s="239"/>
      <c r="U17" s="245"/>
      <c r="V17" s="245"/>
      <c r="W17" s="245"/>
      <c r="X17" s="245"/>
      <c r="Y17" s="245"/>
      <c r="Z17" s="245"/>
      <c r="AA17" s="245"/>
      <c r="AB17" s="245"/>
      <c r="AC17" s="245"/>
      <c r="AD17" s="272"/>
      <c r="AE17" s="283" t="s">
        <v>51</v>
      </c>
      <c r="AF17" s="291">
        <f>COUNTIF(S17:AD18,$CB$8)</f>
        <v>0</v>
      </c>
      <c r="AG17" s="311"/>
      <c r="AH17" s="328"/>
      <c r="AI17" s="328"/>
      <c r="AJ17" s="328"/>
      <c r="AK17" s="351"/>
      <c r="AL17" s="328"/>
      <c r="AM17" s="291">
        <f>COUNTIF(AP17:BA18,$CB$8)+COUNTIF(AP17:BA18,$CB$9)</f>
        <v>0</v>
      </c>
      <c r="AN17" s="311"/>
      <c r="AO17" s="400" t="s">
        <v>52</v>
      </c>
      <c r="AP17" s="223"/>
      <c r="AQ17" s="239"/>
      <c r="AR17" s="245"/>
      <c r="AS17" s="245"/>
      <c r="AT17" s="245"/>
      <c r="AU17" s="245"/>
      <c r="AV17" s="245"/>
      <c r="AW17" s="245"/>
      <c r="AX17" s="245"/>
      <c r="AY17" s="245"/>
      <c r="AZ17" s="245"/>
      <c r="BA17" s="272"/>
      <c r="BB17" s="22">
        <v>9</v>
      </c>
      <c r="BC17" s="36"/>
      <c r="BD17" s="50"/>
      <c r="BE17" s="50"/>
      <c r="BF17" s="76" t="s">
        <v>56</v>
      </c>
      <c r="BG17" s="90"/>
      <c r="BH17" s="96"/>
      <c r="BI17" s="101"/>
      <c r="BJ17" s="108"/>
      <c r="BK17" s="112"/>
      <c r="BL17" s="501" t="s">
        <v>58</v>
      </c>
      <c r="BM17" s="510"/>
      <c r="BN17" s="526"/>
      <c r="BO17" s="537"/>
      <c r="BP17" s="551" t="str">
        <f>IFERROR(SUM(BZ17:CK17)*$AG$33,"0")</f>
        <v>0</v>
      </c>
      <c r="BQ17" s="567"/>
      <c r="BR17" s="567"/>
      <c r="BS17" s="591">
        <f>IFERROR(BN17+BN18+BP17,"")</f>
        <v>0</v>
      </c>
      <c r="BT17" s="603"/>
      <c r="BU17" s="614" t="str">
        <f>IFERROR((AM17-SUM(BZ17:CK17))*$AG$33,"0")</f>
        <v>0</v>
      </c>
      <c r="BV17" s="632"/>
      <c r="BW17" s="649"/>
      <c r="BX17" s="665"/>
      <c r="BZ17" s="676">
        <f>IF(AP17=$CB$9,COUNTA($AP17)-1,0)</f>
        <v>0</v>
      </c>
      <c r="CA17" s="676">
        <f>IF(AQ17=$CB$9,COUNTA($AP17:AQ18)-1,0)</f>
        <v>0</v>
      </c>
      <c r="CB17" s="676">
        <f>IF(AR17=$CB$9,COUNTA($AP17:AR18)-1,0)</f>
        <v>0</v>
      </c>
      <c r="CC17" s="676">
        <f>IF(AS17=$CB$9,COUNTA($AP17:AS18)-1,0)</f>
        <v>0</v>
      </c>
      <c r="CD17" s="676">
        <f>IF(AT17=$CB$9,COUNTA($AP17:AT18)-1,0)</f>
        <v>0</v>
      </c>
      <c r="CE17" s="676">
        <f>IF(AU17=$CB$9,COUNTA($AP17:AU18)-1,0)</f>
        <v>0</v>
      </c>
      <c r="CF17" s="676">
        <f>IF(AV17=$CB$9,COUNTA($AP17:AV18)-1,0)</f>
        <v>0</v>
      </c>
      <c r="CG17" s="676">
        <f>IF(AW17=$CB$9,COUNTA($AP17:AW18)-1,0)</f>
        <v>0</v>
      </c>
      <c r="CH17" s="676">
        <f>IF(AX17=$CB$9,COUNTA($AP17:AX18)-1,0)</f>
        <v>0</v>
      </c>
      <c r="CI17" s="676">
        <f>IF(AY17=$CB$9,COUNTA($AP17:AY18)-1,0)</f>
        <v>0</v>
      </c>
      <c r="CJ17" s="676">
        <f>IF(AZ17=$CB$9,COUNTA($AP17:AZ18)-1,0)</f>
        <v>0</v>
      </c>
      <c r="CK17" s="676">
        <f>IF(BA17=$CB$9,COUNTA($AP17:BA18)-1,0)</f>
        <v>0</v>
      </c>
    </row>
    <row r="18" spans="1:89" s="10" customFormat="1" ht="24" customHeight="1">
      <c r="B18" s="23"/>
      <c r="C18" s="38"/>
      <c r="D18" s="52"/>
      <c r="E18" s="64"/>
      <c r="F18" s="76" t="s">
        <v>57</v>
      </c>
      <c r="G18" s="90"/>
      <c r="H18" s="96"/>
      <c r="I18" s="101"/>
      <c r="J18" s="108"/>
      <c r="K18" s="112"/>
      <c r="L18" s="122"/>
      <c r="M18" s="138"/>
      <c r="N18" s="152"/>
      <c r="O18" s="162"/>
      <c r="P18" s="599"/>
      <c r="Q18" s="199"/>
      <c r="R18" s="567"/>
      <c r="S18" s="223"/>
      <c r="T18" s="239"/>
      <c r="U18" s="245"/>
      <c r="V18" s="245"/>
      <c r="W18" s="245"/>
      <c r="X18" s="245"/>
      <c r="Y18" s="245"/>
      <c r="Z18" s="245"/>
      <c r="AA18" s="245"/>
      <c r="AB18" s="245"/>
      <c r="AC18" s="245"/>
      <c r="AD18" s="272"/>
      <c r="AE18" s="283"/>
      <c r="AF18" s="292"/>
      <c r="AG18" s="312"/>
      <c r="AH18" s="328"/>
      <c r="AI18" s="328"/>
      <c r="AJ18" s="328"/>
      <c r="AK18" s="351"/>
      <c r="AL18" s="328"/>
      <c r="AM18" s="292"/>
      <c r="AN18" s="312"/>
      <c r="AO18" s="400"/>
      <c r="AP18" s="223"/>
      <c r="AQ18" s="239"/>
      <c r="AR18" s="245"/>
      <c r="AS18" s="245"/>
      <c r="AT18" s="245"/>
      <c r="AU18" s="245"/>
      <c r="AV18" s="245"/>
      <c r="AW18" s="245"/>
      <c r="AX18" s="245"/>
      <c r="AY18" s="245"/>
      <c r="AZ18" s="245"/>
      <c r="BA18" s="272"/>
      <c r="BB18" s="23"/>
      <c r="BC18" s="36"/>
      <c r="BD18" s="50"/>
      <c r="BE18" s="50"/>
      <c r="BF18" s="76" t="s">
        <v>62</v>
      </c>
      <c r="BG18" s="90"/>
      <c r="BH18" s="96"/>
      <c r="BI18" s="101"/>
      <c r="BJ18" s="108"/>
      <c r="BK18" s="112"/>
      <c r="BL18" s="501" t="s">
        <v>63</v>
      </c>
      <c r="BM18" s="510"/>
      <c r="BN18" s="526"/>
      <c r="BO18" s="537"/>
      <c r="BP18" s="551"/>
      <c r="BQ18" s="567"/>
      <c r="BR18" s="567"/>
      <c r="BS18" s="592"/>
      <c r="BT18" s="604"/>
      <c r="BU18" s="615"/>
      <c r="BV18" s="633"/>
      <c r="BW18" s="649"/>
      <c r="BX18" s="665"/>
    </row>
    <row r="19" spans="1:89" s="10" customFormat="1" ht="24" customHeight="1">
      <c r="B19" s="22">
        <v>10</v>
      </c>
      <c r="C19" s="37"/>
      <c r="D19" s="51"/>
      <c r="E19" s="63"/>
      <c r="F19" s="76" t="s">
        <v>49</v>
      </c>
      <c r="G19" s="90"/>
      <c r="H19" s="96"/>
      <c r="I19" s="101"/>
      <c r="J19" s="108"/>
      <c r="K19" s="112"/>
      <c r="L19" s="121"/>
      <c r="M19" s="137"/>
      <c r="N19" s="151"/>
      <c r="O19" s="161"/>
      <c r="P19" s="599">
        <f>IFERROR(Q19+Q20+R19,"")</f>
        <v>0</v>
      </c>
      <c r="Q19" s="199"/>
      <c r="R19" s="567" t="str">
        <f>IFERROR(AF19*$AG$33,"0")</f>
        <v>0</v>
      </c>
      <c r="S19" s="223"/>
      <c r="T19" s="239"/>
      <c r="U19" s="245"/>
      <c r="V19" s="245"/>
      <c r="W19" s="245"/>
      <c r="X19" s="245"/>
      <c r="Y19" s="245"/>
      <c r="Z19" s="245"/>
      <c r="AA19" s="245"/>
      <c r="AB19" s="245"/>
      <c r="AC19" s="245"/>
      <c r="AD19" s="272"/>
      <c r="AE19" s="283" t="s">
        <v>51</v>
      </c>
      <c r="AF19" s="291">
        <f>COUNTIF(S19:AD20,$CB$8)</f>
        <v>0</v>
      </c>
      <c r="AG19" s="311"/>
      <c r="AH19" s="328"/>
      <c r="AI19" s="328"/>
      <c r="AJ19" s="328"/>
      <c r="AK19" s="351"/>
      <c r="AL19" s="328"/>
      <c r="AM19" s="291">
        <f>COUNTIF(AP19:BA20,$CB$8)+COUNTIF(AP19:BA20,$CB$9)</f>
        <v>0</v>
      </c>
      <c r="AN19" s="311"/>
      <c r="AO19" s="400" t="s">
        <v>52</v>
      </c>
      <c r="AP19" s="223"/>
      <c r="AQ19" s="239"/>
      <c r="AR19" s="245"/>
      <c r="AS19" s="245"/>
      <c r="AT19" s="245"/>
      <c r="AU19" s="245"/>
      <c r="AV19" s="245"/>
      <c r="AW19" s="245"/>
      <c r="AX19" s="245"/>
      <c r="AY19" s="245"/>
      <c r="AZ19" s="245"/>
      <c r="BA19" s="272"/>
      <c r="BB19" s="22">
        <v>10</v>
      </c>
      <c r="BC19" s="36"/>
      <c r="BD19" s="50"/>
      <c r="BE19" s="50"/>
      <c r="BF19" s="76" t="s">
        <v>56</v>
      </c>
      <c r="BG19" s="90"/>
      <c r="BH19" s="96"/>
      <c r="BI19" s="101"/>
      <c r="BJ19" s="108"/>
      <c r="BK19" s="112"/>
      <c r="BL19" s="501" t="s">
        <v>58</v>
      </c>
      <c r="BM19" s="510"/>
      <c r="BN19" s="526"/>
      <c r="BO19" s="537"/>
      <c r="BP19" s="551" t="str">
        <f>IFERROR(SUM(BZ19:CK19)*$AG$33,"0")</f>
        <v>0</v>
      </c>
      <c r="BQ19" s="567"/>
      <c r="BR19" s="567"/>
      <c r="BS19" s="591">
        <f>IFERROR(BN19+BN20+BP19,"")</f>
        <v>0</v>
      </c>
      <c r="BT19" s="603"/>
      <c r="BU19" s="614" t="str">
        <f>IFERROR((AM19-SUM(BZ19:CK19))*$AG$33,"0")</f>
        <v>0</v>
      </c>
      <c r="BV19" s="632"/>
      <c r="BW19" s="649"/>
      <c r="BX19" s="665"/>
      <c r="BZ19" s="676">
        <f>IF(AP19=$CB$9,COUNTA($AP19)-1,0)</f>
        <v>0</v>
      </c>
      <c r="CA19" s="676">
        <f>IF(AQ19=$CB$9,COUNTA($AP19:AQ20)-1,0)</f>
        <v>0</v>
      </c>
      <c r="CB19" s="676">
        <f>IF(AR19=$CB$9,COUNTA($AP19:AR20)-1,0)</f>
        <v>0</v>
      </c>
      <c r="CC19" s="676">
        <f>IF(AS19=$CB$9,COUNTA($AP19:AS20)-1,0)</f>
        <v>0</v>
      </c>
      <c r="CD19" s="676">
        <f>IF(AT19=$CB$9,COUNTA($AP19:AT20)-1,0)</f>
        <v>0</v>
      </c>
      <c r="CE19" s="676">
        <f>IF(AU19=$CB$9,COUNTA($AP19:AU20)-1,0)</f>
        <v>0</v>
      </c>
      <c r="CF19" s="676">
        <f>IF(AV19=$CB$9,COUNTA($AP19:AV20)-1,0)</f>
        <v>0</v>
      </c>
      <c r="CG19" s="676">
        <f>IF(AW19=$CB$9,COUNTA($AP19:AW20)-1,0)</f>
        <v>0</v>
      </c>
      <c r="CH19" s="676">
        <f>IF(AX19=$CB$9,COUNTA($AP19:AX20)-1,0)</f>
        <v>0</v>
      </c>
      <c r="CI19" s="676">
        <f>IF(AY19=$CB$9,COUNTA($AP19:AY20)-1,0)</f>
        <v>0</v>
      </c>
      <c r="CJ19" s="676">
        <f>IF(AZ19=$CB$9,COUNTA($AP19:AZ20)-1,0)</f>
        <v>0</v>
      </c>
      <c r="CK19" s="676">
        <f>IF(BA19=$CB$9,COUNTA($AP19:BA20)-1,0)</f>
        <v>0</v>
      </c>
    </row>
    <row r="20" spans="1:89" s="10" customFormat="1" ht="24" customHeight="1">
      <c r="B20" s="23"/>
      <c r="C20" s="38"/>
      <c r="D20" s="52"/>
      <c r="E20" s="64"/>
      <c r="F20" s="76" t="s">
        <v>57</v>
      </c>
      <c r="G20" s="90"/>
      <c r="H20" s="96"/>
      <c r="I20" s="101"/>
      <c r="J20" s="108"/>
      <c r="K20" s="112"/>
      <c r="L20" s="122"/>
      <c r="M20" s="138"/>
      <c r="N20" s="152"/>
      <c r="O20" s="162"/>
      <c r="P20" s="599"/>
      <c r="Q20" s="199"/>
      <c r="R20" s="567"/>
      <c r="S20" s="223"/>
      <c r="T20" s="239"/>
      <c r="U20" s="245"/>
      <c r="V20" s="245"/>
      <c r="W20" s="245"/>
      <c r="X20" s="245"/>
      <c r="Y20" s="245"/>
      <c r="Z20" s="245"/>
      <c r="AA20" s="245"/>
      <c r="AB20" s="245"/>
      <c r="AC20" s="245"/>
      <c r="AD20" s="272"/>
      <c r="AE20" s="283"/>
      <c r="AF20" s="292"/>
      <c r="AG20" s="312"/>
      <c r="AH20" s="328"/>
      <c r="AI20" s="328"/>
      <c r="AJ20" s="328"/>
      <c r="AK20" s="351"/>
      <c r="AL20" s="328"/>
      <c r="AM20" s="292"/>
      <c r="AN20" s="312"/>
      <c r="AO20" s="400"/>
      <c r="AP20" s="223"/>
      <c r="AQ20" s="239"/>
      <c r="AR20" s="245"/>
      <c r="AS20" s="245"/>
      <c r="AT20" s="245"/>
      <c r="AU20" s="245"/>
      <c r="AV20" s="245"/>
      <c r="AW20" s="245"/>
      <c r="AX20" s="245"/>
      <c r="AY20" s="245"/>
      <c r="AZ20" s="245"/>
      <c r="BA20" s="272"/>
      <c r="BB20" s="23"/>
      <c r="BC20" s="36"/>
      <c r="BD20" s="50"/>
      <c r="BE20" s="50"/>
      <c r="BF20" s="76" t="s">
        <v>62</v>
      </c>
      <c r="BG20" s="90"/>
      <c r="BH20" s="96"/>
      <c r="BI20" s="101"/>
      <c r="BJ20" s="108"/>
      <c r="BK20" s="112"/>
      <c r="BL20" s="501" t="s">
        <v>63</v>
      </c>
      <c r="BM20" s="510"/>
      <c r="BN20" s="526"/>
      <c r="BO20" s="537"/>
      <c r="BP20" s="551"/>
      <c r="BQ20" s="567"/>
      <c r="BR20" s="567"/>
      <c r="BS20" s="592"/>
      <c r="BT20" s="604"/>
      <c r="BU20" s="615"/>
      <c r="BV20" s="633"/>
      <c r="BW20" s="649"/>
      <c r="BX20" s="665"/>
    </row>
    <row r="21" spans="1:89" s="10" customFormat="1" ht="24" customHeight="1">
      <c r="B21" s="21">
        <v>11</v>
      </c>
      <c r="C21" s="36"/>
      <c r="D21" s="50"/>
      <c r="E21" s="50"/>
      <c r="F21" s="75" t="s">
        <v>49</v>
      </c>
      <c r="G21" s="75"/>
      <c r="H21" s="75"/>
      <c r="I21" s="101"/>
      <c r="J21" s="108"/>
      <c r="K21" s="112"/>
      <c r="L21" s="121"/>
      <c r="M21" s="137"/>
      <c r="N21" s="151"/>
      <c r="O21" s="161"/>
      <c r="P21" s="691">
        <f>IFERROR(Q21+Q22+R21,"")</f>
        <v>0</v>
      </c>
      <c r="Q21" s="199"/>
      <c r="R21" s="567" t="str">
        <f>IFERROR(AF21*$AG$33,"0")</f>
        <v>0</v>
      </c>
      <c r="S21" s="223"/>
      <c r="T21" s="239"/>
      <c r="U21" s="245"/>
      <c r="V21" s="245"/>
      <c r="W21" s="245"/>
      <c r="X21" s="245"/>
      <c r="Y21" s="245"/>
      <c r="Z21" s="245"/>
      <c r="AA21" s="245"/>
      <c r="AB21" s="245"/>
      <c r="AC21" s="245"/>
      <c r="AD21" s="272"/>
      <c r="AE21" s="283" t="s">
        <v>51</v>
      </c>
      <c r="AF21" s="291">
        <f>COUNTIF(S21:AD22,$CB$8)</f>
        <v>0</v>
      </c>
      <c r="AG21" s="311"/>
      <c r="AH21" s="109"/>
      <c r="AI21" s="109"/>
      <c r="AJ21" s="109"/>
      <c r="AK21" s="352"/>
      <c r="AL21" s="109"/>
      <c r="AM21" s="291">
        <f>COUNTIF(AP21:BA22,$CB$8)+COUNTIF(AP21:BA22,$CB$9)</f>
        <v>0</v>
      </c>
      <c r="AN21" s="311"/>
      <c r="AO21" s="400" t="s">
        <v>52</v>
      </c>
      <c r="AP21" s="223"/>
      <c r="AQ21" s="239"/>
      <c r="AR21" s="245"/>
      <c r="AS21" s="245"/>
      <c r="AT21" s="245"/>
      <c r="AU21" s="245"/>
      <c r="AV21" s="245"/>
      <c r="AW21" s="245"/>
      <c r="AX21" s="245"/>
      <c r="AY21" s="245"/>
      <c r="AZ21" s="245"/>
      <c r="BA21" s="272"/>
      <c r="BB21" s="22">
        <v>11</v>
      </c>
      <c r="BC21" s="36"/>
      <c r="BD21" s="50"/>
      <c r="BE21" s="469"/>
      <c r="BF21" s="76" t="s">
        <v>56</v>
      </c>
      <c r="BG21" s="90"/>
      <c r="BH21" s="96"/>
      <c r="BI21" s="101"/>
      <c r="BJ21" s="108"/>
      <c r="BK21" s="112"/>
      <c r="BL21" s="501" t="s">
        <v>58</v>
      </c>
      <c r="BM21" s="510"/>
      <c r="BN21" s="526"/>
      <c r="BO21" s="537"/>
      <c r="BP21" s="551" t="str">
        <f>IFERROR(SUM(BZ21:CK21)*$AG$33,"0")</f>
        <v>0</v>
      </c>
      <c r="BQ21" s="567"/>
      <c r="BR21" s="567"/>
      <c r="BS21" s="179">
        <f>IFERROR(BN21+BN22+BP21,"")</f>
        <v>0</v>
      </c>
      <c r="BT21" s="603"/>
      <c r="BU21" s="614" t="str">
        <f>IFERROR((AM21-SUM(BZ21:CK21))*$AG$33,"0")</f>
        <v>0</v>
      </c>
      <c r="BV21" s="632"/>
      <c r="BW21" s="650"/>
      <c r="BX21" s="666"/>
      <c r="BZ21" s="676">
        <f>IF(AP21=$CB$9,COUNTA($AP21)-1,0)</f>
        <v>0</v>
      </c>
      <c r="CA21" s="676">
        <f>IF(AQ21=$CB$9,COUNTA($AP21:AQ22)-1,0)</f>
        <v>0</v>
      </c>
      <c r="CB21" s="676">
        <f>IF(AR21=$CB$9,COUNTA($AP21:AR22)-1,0)</f>
        <v>0</v>
      </c>
      <c r="CC21" s="676">
        <f>IF(AS21=$CB$9,COUNTA($AP21:AS22)-1,0)</f>
        <v>0</v>
      </c>
      <c r="CD21" s="676">
        <f>IF(AT21=$CB$9,COUNTA($AP21:AT22)-1,0)</f>
        <v>0</v>
      </c>
      <c r="CE21" s="676">
        <f>IF(AU21=$CB$9,COUNTA($AP21:AU22)-1,0)</f>
        <v>0</v>
      </c>
      <c r="CF21" s="676">
        <f>IF(AV21=$CB$9,COUNTA($AP21:AV22)-1,0)</f>
        <v>0</v>
      </c>
      <c r="CG21" s="676">
        <f>IF(AW21=$CB$9,COUNTA($AP21:AW22)-1,0)</f>
        <v>0</v>
      </c>
      <c r="CH21" s="676">
        <f>IF(AX21=$CB$9,COUNTA($AP21:AX22)-1,0)</f>
        <v>0</v>
      </c>
      <c r="CI21" s="676">
        <f>IF(AY21=$CB$9,COUNTA($AP21:AY22)-1,0)</f>
        <v>0</v>
      </c>
      <c r="CJ21" s="676">
        <f>IF(AZ21=$CB$9,COUNTA($AP21:AZ22)-1,0)</f>
        <v>0</v>
      </c>
      <c r="CK21" s="676">
        <f>IF(BA21=$CB$9,COUNTA($AP21:BA22)-1,0)</f>
        <v>0</v>
      </c>
    </row>
    <row r="22" spans="1:89" s="10" customFormat="1" ht="24" customHeight="1">
      <c r="B22" s="24"/>
      <c r="C22" s="39"/>
      <c r="D22" s="53"/>
      <c r="E22" s="53"/>
      <c r="F22" s="77" t="s">
        <v>57</v>
      </c>
      <c r="G22" s="77"/>
      <c r="H22" s="77"/>
      <c r="I22" s="101"/>
      <c r="J22" s="108"/>
      <c r="K22" s="112"/>
      <c r="L22" s="122"/>
      <c r="M22" s="138"/>
      <c r="N22" s="152"/>
      <c r="O22" s="163"/>
      <c r="P22" s="180"/>
      <c r="Q22" s="693"/>
      <c r="R22" s="208"/>
      <c r="S22" s="224"/>
      <c r="T22" s="240"/>
      <c r="U22" s="248"/>
      <c r="V22" s="248"/>
      <c r="W22" s="248"/>
      <c r="X22" s="248"/>
      <c r="Y22" s="248"/>
      <c r="Z22" s="248"/>
      <c r="AA22" s="248"/>
      <c r="AB22" s="248"/>
      <c r="AC22" s="248"/>
      <c r="AD22" s="273"/>
      <c r="AE22" s="283"/>
      <c r="AF22" s="292"/>
      <c r="AG22" s="312"/>
      <c r="AH22" s="73"/>
      <c r="AI22" s="73"/>
      <c r="AJ22" s="73"/>
      <c r="AK22" s="353"/>
      <c r="AL22" s="73"/>
      <c r="AM22" s="292"/>
      <c r="AN22" s="312"/>
      <c r="AO22" s="400"/>
      <c r="AP22" s="224"/>
      <c r="AQ22" s="240"/>
      <c r="AR22" s="248"/>
      <c r="AS22" s="248"/>
      <c r="AT22" s="248"/>
      <c r="AU22" s="248"/>
      <c r="AV22" s="248"/>
      <c r="AW22" s="248"/>
      <c r="AX22" s="248"/>
      <c r="AY22" s="248"/>
      <c r="AZ22" s="248"/>
      <c r="BA22" s="273"/>
      <c r="BB22" s="452"/>
      <c r="BC22" s="39"/>
      <c r="BD22" s="53"/>
      <c r="BE22" s="470"/>
      <c r="BF22" s="477" t="s">
        <v>62</v>
      </c>
      <c r="BG22" s="481"/>
      <c r="BH22" s="485"/>
      <c r="BI22" s="489"/>
      <c r="BJ22" s="493"/>
      <c r="BK22" s="498"/>
      <c r="BL22" s="502" t="s">
        <v>63</v>
      </c>
      <c r="BM22" s="511"/>
      <c r="BN22" s="527"/>
      <c r="BO22" s="538"/>
      <c r="BP22" s="552"/>
      <c r="BQ22" s="208"/>
      <c r="BR22" s="208"/>
      <c r="BS22" s="593"/>
      <c r="BT22" s="605"/>
      <c r="BU22" s="616"/>
      <c r="BV22" s="634"/>
      <c r="BW22" s="650"/>
      <c r="BX22" s="666"/>
    </row>
    <row r="23" spans="1:89" s="10" customFormat="1" ht="21" customHeight="1">
      <c r="B23" s="4"/>
      <c r="C23" s="4"/>
      <c r="D23" s="4"/>
      <c r="E23" s="4"/>
      <c r="F23" s="680" t="s">
        <v>3</v>
      </c>
      <c r="G23" s="91"/>
      <c r="H23" s="91"/>
      <c r="I23" s="91"/>
      <c r="J23" s="91"/>
      <c r="K23" s="113"/>
      <c r="L23" s="123">
        <f>SUM(L11:N22)+SUM('管理表（１ページ）'!L13:N22)</f>
        <v>0</v>
      </c>
      <c r="M23" s="685"/>
      <c r="N23" s="688"/>
      <c r="O23" s="155"/>
      <c r="P23" s="181"/>
      <c r="Q23" s="181"/>
      <c r="R23" s="181"/>
      <c r="S23" s="4"/>
      <c r="T23" s="4"/>
      <c r="U23" s="4"/>
      <c r="V23" s="4"/>
      <c r="W23" s="4"/>
      <c r="X23" s="4"/>
      <c r="Y23" s="4"/>
      <c r="Z23" s="4"/>
      <c r="AA23" s="4"/>
      <c r="AB23" s="4"/>
      <c r="AC23" s="4"/>
      <c r="AD23" s="4"/>
      <c r="AE23" s="4"/>
      <c r="AF23" s="304" t="s">
        <v>70</v>
      </c>
      <c r="AG23" s="324"/>
      <c r="AH23" s="329"/>
      <c r="AI23" s="329"/>
      <c r="AJ23" s="329"/>
      <c r="AK23" s="354"/>
      <c r="AL23" s="329"/>
      <c r="AM23" s="380" t="s">
        <v>70</v>
      </c>
      <c r="AN23" s="392"/>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V23" s="635" t="s">
        <v>70</v>
      </c>
      <c r="BW23" s="651">
        <f>SUM(BW11:BX22)+SUM('管理表（１ページ）'!BW13:BX22)</f>
        <v>0</v>
      </c>
      <c r="BX23" s="667"/>
    </row>
    <row r="24" spans="1:89" s="10" customFormat="1" ht="32.25" customHeight="1">
      <c r="B24" s="4"/>
      <c r="C24" s="4"/>
      <c r="D24" s="4"/>
      <c r="E24" s="4"/>
      <c r="F24" s="79"/>
      <c r="G24" s="92"/>
      <c r="H24" s="92"/>
      <c r="I24" s="92"/>
      <c r="J24" s="92"/>
      <c r="K24" s="114"/>
      <c r="L24" s="132"/>
      <c r="M24" s="148"/>
      <c r="N24" s="171"/>
      <c r="O24" s="155"/>
      <c r="P24" s="181"/>
      <c r="Q24" s="181"/>
      <c r="R24" s="181"/>
      <c r="S24" s="109"/>
      <c r="T24" s="109"/>
      <c r="U24" s="109"/>
      <c r="V24" s="109"/>
      <c r="W24" s="109"/>
      <c r="X24" s="109"/>
      <c r="Y24" s="109"/>
      <c r="Z24" s="109"/>
      <c r="AA24" s="62"/>
      <c r="AB24" s="4"/>
      <c r="AC24" s="4"/>
      <c r="AD24" s="4"/>
      <c r="AE24" s="5"/>
      <c r="AF24" s="305">
        <f>SUM(AF11:AG22)+SUM('管理表（１ページ）'!AF13:AG22)</f>
        <v>0</v>
      </c>
      <c r="AG24" s="314"/>
      <c r="AH24" s="4"/>
      <c r="AI24" s="4"/>
      <c r="AJ24" s="62"/>
      <c r="AK24" s="347"/>
      <c r="AL24" s="4"/>
      <c r="AM24" s="305">
        <f>SUM(AM11:AN22)+SUM('管理表（１ページ）'!AM13:AN22)</f>
        <v>0</v>
      </c>
      <c r="AN24" s="314"/>
      <c r="AP24" s="415" t="s">
        <v>69</v>
      </c>
      <c r="AQ24" s="415"/>
      <c r="AR24" s="415"/>
      <c r="AS24" s="415"/>
      <c r="AT24" s="415"/>
      <c r="AU24" s="415"/>
      <c r="AV24" s="415"/>
      <c r="AW24" s="415"/>
      <c r="AX24" s="415"/>
      <c r="AY24" s="415"/>
      <c r="AZ24" s="415"/>
      <c r="BA24" s="415"/>
      <c r="BB24" s="415"/>
      <c r="BC24" s="415"/>
      <c r="BD24" s="415"/>
      <c r="BE24" s="415"/>
      <c r="BF24" s="415"/>
      <c r="BG24" s="415"/>
      <c r="BH24" s="415"/>
      <c r="BI24" s="415"/>
      <c r="BJ24" s="415"/>
      <c r="BK24" s="415"/>
      <c r="BL24" s="415"/>
      <c r="BM24" s="415"/>
      <c r="BN24" s="415"/>
      <c r="BO24" s="415"/>
      <c r="BP24" s="415"/>
      <c r="BQ24" s="415"/>
      <c r="BR24" s="415"/>
      <c r="BS24" s="415"/>
      <c r="BT24" s="415"/>
      <c r="BU24" s="617"/>
      <c r="BV24" s="612"/>
      <c r="BW24" s="652"/>
      <c r="BX24" s="668"/>
      <c r="CB24" s="10" t="s">
        <v>106</v>
      </c>
      <c r="CE24" s="10" t="s">
        <v>107</v>
      </c>
    </row>
    <row r="25" spans="1:89" s="10" customFormat="1" ht="21" customHeight="1">
      <c r="B25" s="4"/>
      <c r="C25" s="4"/>
      <c r="D25" s="4"/>
      <c r="E25" s="4"/>
      <c r="F25" s="80"/>
      <c r="G25" s="80"/>
      <c r="H25" s="80"/>
      <c r="I25" s="80"/>
      <c r="J25" s="80"/>
      <c r="K25" s="80"/>
      <c r="L25" s="80"/>
      <c r="M25" s="80"/>
      <c r="N25" s="155"/>
      <c r="O25" s="155"/>
      <c r="P25" s="181"/>
      <c r="Q25" s="181"/>
      <c r="R25" s="181"/>
      <c r="S25" s="109"/>
      <c r="T25" s="109"/>
      <c r="U25" s="109"/>
      <c r="V25" s="62"/>
      <c r="W25" s="109"/>
      <c r="X25" s="109"/>
      <c r="Y25" s="109"/>
      <c r="Z25" s="62"/>
      <c r="AA25" s="62"/>
      <c r="AB25" s="4"/>
      <c r="AC25" s="4"/>
      <c r="AD25" s="4"/>
      <c r="AE25" s="5"/>
      <c r="AF25" s="295"/>
      <c r="AG25" s="295"/>
      <c r="AH25" s="4"/>
      <c r="AI25" s="4"/>
      <c r="AJ25" s="62"/>
      <c r="AK25" s="347"/>
      <c r="AL25" s="4"/>
      <c r="AM25" s="4"/>
      <c r="AN25" s="4"/>
      <c r="AO25" s="73"/>
      <c r="AP25" s="415" t="s">
        <v>72</v>
      </c>
      <c r="AQ25" s="415"/>
      <c r="AR25" s="415"/>
      <c r="AS25" s="415"/>
      <c r="AT25" s="415"/>
      <c r="AU25" s="415"/>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c r="BU25" s="415"/>
      <c r="BV25" s="415"/>
      <c r="BW25" s="415"/>
      <c r="BX25" s="415"/>
      <c r="CB25" s="677">
        <f>BO11+BO13+BO15+BO17+BO19+BO21</f>
        <v>0</v>
      </c>
      <c r="CE25" s="677">
        <f>R12+R14+R16+R18+R20+R22</f>
        <v>0</v>
      </c>
    </row>
    <row r="26" spans="1:89" s="10" customFormat="1" ht="21" customHeight="1">
      <c r="P26" s="183"/>
      <c r="Q26" s="183"/>
      <c r="R26" s="183"/>
      <c r="Y26" s="4"/>
      <c r="Z26" s="4"/>
      <c r="AA26" s="4"/>
      <c r="AB26" s="4"/>
      <c r="AC26" s="4"/>
      <c r="AD26" s="4"/>
      <c r="AE26" s="4"/>
      <c r="AF26" s="4"/>
      <c r="AG26" s="4"/>
      <c r="AH26" s="4"/>
      <c r="AI26" s="4"/>
      <c r="AJ26" s="62"/>
      <c r="AK26" s="347"/>
      <c r="AL26" s="4"/>
      <c r="AM26" s="4"/>
      <c r="AN26" s="4"/>
      <c r="BR26" s="4"/>
    </row>
    <row r="27" spans="1:89" s="10" customFormat="1" ht="21" customHeight="1">
      <c r="P27" s="183"/>
      <c r="Q27" s="183"/>
      <c r="R27" s="183"/>
      <c r="Y27" s="4"/>
      <c r="Z27" s="4"/>
      <c r="AA27" s="4"/>
      <c r="AB27" s="4"/>
      <c r="AC27" s="4"/>
      <c r="AD27" s="4"/>
      <c r="AE27" s="4"/>
      <c r="AF27" s="4"/>
      <c r="AG27" s="4"/>
      <c r="AH27" s="4"/>
      <c r="AI27" s="4"/>
      <c r="AJ27" s="62"/>
      <c r="AK27" s="347"/>
      <c r="AL27" s="4"/>
      <c r="AM27" s="4"/>
      <c r="AN27" s="4"/>
      <c r="BR27" s="4"/>
      <c r="CB27" s="10" t="s">
        <v>39</v>
      </c>
    </row>
    <row r="28" spans="1:89" s="10" customFormat="1" ht="21" customHeight="1">
      <c r="P28" s="183"/>
      <c r="Q28" s="183"/>
      <c r="R28" s="183"/>
      <c r="Y28" s="4"/>
      <c r="Z28" s="255"/>
      <c r="AA28" s="255"/>
      <c r="AB28" s="255"/>
      <c r="AC28" s="255"/>
      <c r="AD28" s="255"/>
      <c r="AE28" s="255"/>
      <c r="AF28" s="255"/>
      <c r="AG28" s="255"/>
      <c r="AH28" s="4"/>
      <c r="AI28" s="4"/>
      <c r="AJ28" s="62"/>
      <c r="AK28" s="355"/>
      <c r="BR28" s="4"/>
      <c r="CB28" s="677">
        <f>Q12+Q14+Q16+Q18+Q20+Q22</f>
        <v>0</v>
      </c>
    </row>
    <row r="29" spans="1:89" s="10" customFormat="1" ht="21" customHeight="1">
      <c r="C29" s="677"/>
      <c r="P29" s="183"/>
      <c r="Q29" s="183"/>
      <c r="R29" s="183"/>
      <c r="Y29" s="252"/>
      <c r="Z29" s="249" t="s">
        <v>53</v>
      </c>
      <c r="AA29" s="249"/>
      <c r="AB29" s="249"/>
      <c r="AC29" s="249"/>
      <c r="AD29" s="249"/>
      <c r="AE29" s="249"/>
      <c r="AF29" s="296"/>
      <c r="AG29" s="698">
        <f>'管理表（１ページ）'!AG29:AK30</f>
        <v>0</v>
      </c>
      <c r="AH29" s="700"/>
      <c r="AI29" s="700"/>
      <c r="AJ29" s="700"/>
      <c r="AK29" s="702"/>
      <c r="AL29" s="369" t="s">
        <v>50</v>
      </c>
      <c r="AM29" s="382"/>
      <c r="AN29" s="382"/>
      <c r="AO29" s="401"/>
      <c r="BR29" s="4"/>
    </row>
    <row r="30" spans="1:89" s="10" customFormat="1" ht="21" customHeight="1">
      <c r="C30" s="679"/>
      <c r="P30" s="182"/>
      <c r="Q30" s="182"/>
      <c r="R30" s="182"/>
      <c r="Y30" s="252"/>
      <c r="Z30" s="256"/>
      <c r="AA30" s="256"/>
      <c r="AB30" s="256"/>
      <c r="AC30" s="256"/>
      <c r="AD30" s="256"/>
      <c r="AE30" s="256"/>
      <c r="AF30" s="297"/>
      <c r="AG30" s="699"/>
      <c r="AH30" s="701"/>
      <c r="AI30" s="701"/>
      <c r="AJ30" s="701"/>
      <c r="AK30" s="703"/>
      <c r="AL30" s="370"/>
      <c r="AM30" s="383"/>
      <c r="AN30" s="383"/>
      <c r="AO30" s="402"/>
      <c r="BR30" s="4"/>
      <c r="CB30" s="10" t="s">
        <v>108</v>
      </c>
    </row>
    <row r="31" spans="1:89" s="10" customFormat="1" ht="21" customHeight="1">
      <c r="A31" s="11"/>
      <c r="B31" s="11"/>
      <c r="C31" s="11"/>
      <c r="D31" s="11"/>
      <c r="E31" s="11"/>
      <c r="F31" s="11"/>
      <c r="G31" s="11"/>
      <c r="H31" s="11"/>
      <c r="I31" s="11"/>
      <c r="J31" s="11"/>
      <c r="K31" s="11"/>
      <c r="L31" s="11"/>
      <c r="M31" s="11"/>
      <c r="N31" s="11"/>
      <c r="O31" s="11"/>
      <c r="P31" s="184"/>
      <c r="Q31" s="184"/>
      <c r="R31" s="184"/>
      <c r="S31" s="11"/>
      <c r="T31" s="11"/>
      <c r="U31" s="11"/>
      <c r="V31" s="11"/>
      <c r="W31" s="11"/>
      <c r="X31" s="11"/>
      <c r="Y31" s="253"/>
      <c r="Z31" s="257" t="s">
        <v>73</v>
      </c>
      <c r="AA31" s="257"/>
      <c r="AB31" s="257"/>
      <c r="AC31" s="257"/>
      <c r="AD31" s="257"/>
      <c r="AE31" s="257"/>
      <c r="AF31" s="298"/>
      <c r="AG31" s="317">
        <f>'管理表（１ページ）'!AG31:AK32</f>
        <v>0</v>
      </c>
      <c r="AH31" s="332"/>
      <c r="AI31" s="332"/>
      <c r="AJ31" s="332"/>
      <c r="AK31" s="358"/>
      <c r="AL31" s="371" t="s">
        <v>74</v>
      </c>
      <c r="AM31" s="384"/>
      <c r="AN31" s="384"/>
      <c r="AO31" s="403"/>
      <c r="AP31" s="416"/>
      <c r="AQ31" s="11"/>
      <c r="AR31" s="11"/>
      <c r="AS31" s="11"/>
      <c r="AT31" s="11"/>
      <c r="AU31" s="11"/>
      <c r="AV31" s="11"/>
      <c r="AW31" s="11"/>
      <c r="AX31" s="436"/>
      <c r="AY31" s="436"/>
      <c r="AZ31" s="436"/>
      <c r="BA31" s="436"/>
      <c r="BB31" s="436"/>
      <c r="BC31" s="436"/>
      <c r="BD31" s="436"/>
      <c r="BE31" s="436"/>
      <c r="BF31" s="436"/>
      <c r="BG31" s="436"/>
      <c r="BH31" s="436"/>
      <c r="BI31" s="436"/>
      <c r="BJ31" s="436"/>
      <c r="BK31" s="436"/>
      <c r="BL31" s="436"/>
      <c r="BM31" s="436"/>
      <c r="BN31" s="436"/>
      <c r="BO31" s="436"/>
      <c r="BP31" s="436"/>
      <c r="BQ31" s="436"/>
      <c r="BR31" s="579"/>
      <c r="BS31" s="436"/>
      <c r="BT31" s="436"/>
      <c r="BU31" s="436"/>
      <c r="BV31" s="436"/>
      <c r="BW31" s="436"/>
      <c r="BX31" s="436"/>
      <c r="BY31" s="436"/>
      <c r="CB31" s="677">
        <f>BN48+BN50+BN52</f>
        <v>0</v>
      </c>
    </row>
    <row r="32" spans="1:89" s="10" customFormat="1" ht="21" customHeight="1">
      <c r="P32" s="183"/>
      <c r="Q32" s="183"/>
      <c r="R32" s="183"/>
      <c r="Y32" s="252"/>
      <c r="Z32" s="256"/>
      <c r="AA32" s="256"/>
      <c r="AB32" s="256"/>
      <c r="AC32" s="256"/>
      <c r="AD32" s="256"/>
      <c r="AE32" s="256"/>
      <c r="AF32" s="297"/>
      <c r="AG32" s="318"/>
      <c r="AH32" s="333"/>
      <c r="AI32" s="333"/>
      <c r="AJ32" s="333"/>
      <c r="AK32" s="359"/>
      <c r="AL32" s="370"/>
      <c r="AM32" s="383"/>
      <c r="AN32" s="383"/>
      <c r="AO32" s="402"/>
      <c r="BR32" s="62"/>
    </row>
    <row r="33" spans="2:79" s="10" customFormat="1" ht="21" customHeight="1">
      <c r="P33" s="182"/>
      <c r="Q33" s="182"/>
      <c r="R33" s="182"/>
      <c r="Y33" s="252"/>
      <c r="Z33" s="258" t="s">
        <v>75</v>
      </c>
      <c r="AA33" s="257"/>
      <c r="AB33" s="257"/>
      <c r="AC33" s="257"/>
      <c r="AD33" s="257"/>
      <c r="AE33" s="257"/>
      <c r="AF33" s="298"/>
      <c r="AG33" s="319" t="e">
        <f>'管理表（１ページ）'!AG33:AK34</f>
        <v>#DIV/0!</v>
      </c>
      <c r="AH33" s="334"/>
      <c r="AI33" s="334"/>
      <c r="AJ33" s="334"/>
      <c r="AK33" s="360"/>
      <c r="AL33" s="371" t="s">
        <v>2</v>
      </c>
      <c r="AM33" s="384"/>
      <c r="AN33" s="384"/>
      <c r="AO33" s="403"/>
      <c r="BR33" s="62"/>
    </row>
    <row r="34" spans="2:79" s="10" customFormat="1" ht="21" customHeight="1">
      <c r="P34" s="182"/>
      <c r="Q34" s="182"/>
      <c r="R34" s="182"/>
      <c r="Y34" s="252"/>
      <c r="Z34" s="259"/>
      <c r="AA34" s="262"/>
      <c r="AB34" s="262"/>
      <c r="AC34" s="262"/>
      <c r="AD34" s="262"/>
      <c r="AE34" s="262"/>
      <c r="AF34" s="299"/>
      <c r="AG34" s="320"/>
      <c r="AH34" s="335"/>
      <c r="AI34" s="335"/>
      <c r="AJ34" s="335"/>
      <c r="AK34" s="361"/>
      <c r="AL34" s="372"/>
      <c r="AM34" s="385"/>
      <c r="AN34" s="385"/>
      <c r="AO34" s="404"/>
      <c r="BR34" s="62"/>
    </row>
    <row r="35" spans="2:79" s="10" customFormat="1" ht="21" customHeight="1">
      <c r="P35" s="183"/>
      <c r="Q35" s="183"/>
      <c r="R35" s="183"/>
      <c r="Y35" s="4"/>
      <c r="Z35" s="260" t="s">
        <v>76</v>
      </c>
      <c r="AA35" s="260"/>
      <c r="AB35" s="260"/>
      <c r="AC35" s="260"/>
      <c r="AD35" s="260"/>
      <c r="AE35" s="260"/>
      <c r="AF35" s="260"/>
      <c r="AG35" s="260"/>
      <c r="AH35" s="260"/>
      <c r="AI35" s="260"/>
      <c r="AJ35" s="260"/>
      <c r="AK35" s="260"/>
      <c r="AL35" s="260"/>
      <c r="AM35" s="260"/>
      <c r="AN35" s="260"/>
      <c r="AO35" s="260"/>
      <c r="AP35" s="260"/>
      <c r="AQ35" s="373"/>
      <c r="AU35" s="373"/>
      <c r="AV35" s="373"/>
      <c r="AW35" s="373"/>
      <c r="AX35" s="373"/>
      <c r="AY35" s="373"/>
      <c r="AZ35" s="373"/>
      <c r="BA35" s="373"/>
      <c r="BB35" s="373"/>
      <c r="BC35" s="373"/>
      <c r="BD35" s="373"/>
      <c r="BE35" s="373"/>
      <c r="BR35" s="4"/>
    </row>
    <row r="36" spans="2:79" s="10" customFormat="1" ht="21" customHeight="1">
      <c r="P36" s="183"/>
      <c r="Q36" s="183"/>
      <c r="R36" s="183"/>
      <c r="Y36" s="4"/>
      <c r="Z36" s="4"/>
      <c r="AA36" s="4"/>
      <c r="AB36" s="4"/>
      <c r="AC36" s="4"/>
      <c r="AK36" s="362"/>
      <c r="AL36" s="373"/>
      <c r="AM36" s="373"/>
      <c r="AN36" s="373"/>
      <c r="AO36" s="373"/>
      <c r="AP36" s="373"/>
      <c r="AQ36" s="373"/>
      <c r="AR36" s="373"/>
    </row>
    <row r="37" spans="2:79" s="10" customFormat="1" ht="21" customHeight="1">
      <c r="P37" s="183"/>
      <c r="Q37" s="183"/>
      <c r="R37" s="183"/>
      <c r="Y37" s="4"/>
      <c r="Z37" s="4"/>
      <c r="AA37" s="4"/>
      <c r="AB37" s="4"/>
      <c r="AC37" s="4"/>
      <c r="AK37" s="362"/>
      <c r="AL37" s="373"/>
      <c r="AM37" s="373"/>
      <c r="AN37" s="373"/>
      <c r="AO37" s="373"/>
      <c r="AP37" s="373"/>
      <c r="AQ37" s="373"/>
      <c r="AR37" s="373"/>
    </row>
    <row r="38" spans="2:79" s="10" customFormat="1" ht="21" customHeight="1">
      <c r="P38" s="183"/>
      <c r="Q38" s="183"/>
      <c r="R38" s="183"/>
      <c r="Y38" s="4"/>
      <c r="Z38" s="4"/>
      <c r="AA38" s="4"/>
      <c r="AB38" s="4"/>
      <c r="AC38" s="4"/>
      <c r="AE38" s="4"/>
      <c r="AF38" s="4"/>
      <c r="AG38" s="4"/>
      <c r="AH38" s="4"/>
      <c r="AI38" s="4"/>
      <c r="AJ38" s="62"/>
      <c r="AK38" s="362"/>
      <c r="AL38" s="373"/>
      <c r="AM38" s="373"/>
      <c r="AN38" s="373"/>
      <c r="AO38" s="373"/>
      <c r="AP38" s="373"/>
      <c r="AQ38" s="373"/>
      <c r="AR38" s="373"/>
      <c r="AT38" s="434"/>
      <c r="AU38" s="434"/>
      <c r="AV38" s="434"/>
      <c r="AW38" s="434"/>
      <c r="AX38" s="434"/>
      <c r="AY38" s="434"/>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c r="BW38" s="434"/>
      <c r="BX38" s="434"/>
    </row>
    <row r="39" spans="2:79" s="10" customFormat="1" ht="21" customHeight="1">
      <c r="P39" s="183"/>
      <c r="Q39" s="183"/>
      <c r="R39" s="183"/>
      <c r="Y39" s="4"/>
      <c r="Z39" s="4"/>
      <c r="AA39" s="4"/>
      <c r="AB39" s="4"/>
      <c r="AC39" s="4"/>
      <c r="AE39" s="4"/>
      <c r="AF39" s="4"/>
      <c r="AG39" s="4"/>
      <c r="AH39" s="336"/>
      <c r="AI39" s="336"/>
      <c r="AJ39" s="155"/>
      <c r="AK39" s="362"/>
      <c r="AL39" s="62"/>
      <c r="AM39" s="4"/>
      <c r="AN39" s="4"/>
      <c r="AO39" s="73"/>
      <c r="AP39" s="73"/>
      <c r="AS39" s="373"/>
      <c r="BX39" s="373"/>
      <c r="CA39" s="10" t="str">
        <f>IF(AND(BV27='管理表 (２ページ) '!BW23+'管理表 (２ページ) '!Q53+(BZ28+'管理表 (２ページ) '!CB28)+(BZ31+'管理表 (２ページ) '!CB31),BV27&gt;0),"OK","")</f>
        <v/>
      </c>
    </row>
    <row r="40" spans="2:79" s="9" customFormat="1" ht="29.25">
      <c r="B40" s="14" t="s">
        <v>15</v>
      </c>
      <c r="C40" s="14"/>
      <c r="D40" s="26" t="s">
        <v>77</v>
      </c>
      <c r="E40" s="26"/>
      <c r="F40" s="15"/>
      <c r="G40" s="15"/>
      <c r="H40" s="15"/>
      <c r="I40" s="15"/>
      <c r="J40" s="15"/>
      <c r="K40" s="15"/>
      <c r="L40" s="15"/>
      <c r="M40" s="15"/>
      <c r="N40" s="15"/>
      <c r="O40" s="15"/>
      <c r="P40" s="172"/>
      <c r="Q40" s="172"/>
      <c r="R40" s="172"/>
      <c r="Y40" s="254"/>
      <c r="Z40" s="254"/>
      <c r="AA40" s="254"/>
      <c r="AB40" s="254"/>
      <c r="AC40" s="254"/>
      <c r="AD40" s="254"/>
      <c r="AE40" s="254"/>
      <c r="AF40" s="254"/>
      <c r="AG40" s="300"/>
      <c r="AH40" s="337"/>
      <c r="AI40" s="337"/>
      <c r="AJ40" s="337"/>
      <c r="AK40" s="363"/>
      <c r="AL40" s="300"/>
      <c r="AM40" s="254"/>
      <c r="AN40" s="254"/>
      <c r="AO40" s="14" t="s">
        <v>15</v>
      </c>
      <c r="AP40" s="14"/>
      <c r="AQ40" s="26" t="s">
        <v>78</v>
      </c>
      <c r="AR40" s="15"/>
      <c r="AS40" s="15"/>
      <c r="AT40" s="15"/>
      <c r="AU40" s="15"/>
      <c r="AV40" s="15"/>
      <c r="AW40" s="15"/>
      <c r="AX40" s="15"/>
      <c r="AY40" s="15"/>
      <c r="AZ40" s="15"/>
      <c r="BA40" s="15"/>
      <c r="BB40" s="15"/>
      <c r="BC40" s="26"/>
      <c r="BD40" s="26"/>
      <c r="BE40" s="26"/>
      <c r="BF40" s="26"/>
      <c r="BG40" s="26"/>
      <c r="BH40" s="26"/>
      <c r="BI40" s="26"/>
      <c r="BJ40" s="26"/>
      <c r="BK40" s="26"/>
      <c r="BL40" s="26"/>
      <c r="BM40" s="26"/>
      <c r="BN40" s="26"/>
      <c r="BO40" s="26"/>
      <c r="BP40" s="15"/>
      <c r="BQ40" s="15"/>
      <c r="BR40" s="15"/>
      <c r="BS40" s="15"/>
      <c r="BT40" s="15"/>
    </row>
    <row r="41" spans="2:79" s="9" customFormat="1" ht="30.75" customHeight="1">
      <c r="B41" s="26"/>
      <c r="C41" s="26"/>
      <c r="D41" s="54" t="s">
        <v>79</v>
      </c>
      <c r="E41" s="47"/>
      <c r="F41" s="82"/>
      <c r="G41" s="82"/>
      <c r="H41" s="82"/>
      <c r="I41" s="82"/>
      <c r="J41" s="82"/>
      <c r="K41" s="82"/>
      <c r="L41" s="82"/>
      <c r="M41" s="82"/>
      <c r="N41" s="82"/>
      <c r="O41" s="82"/>
      <c r="P41" s="82"/>
      <c r="Q41" s="82"/>
      <c r="R41" s="82"/>
      <c r="S41" s="225"/>
      <c r="T41" s="225"/>
      <c r="U41" s="225"/>
      <c r="V41" s="225"/>
      <c r="W41" s="225"/>
      <c r="X41" s="225"/>
      <c r="Y41" s="254"/>
      <c r="Z41" s="254"/>
      <c r="AA41" s="254"/>
      <c r="AB41" s="254"/>
      <c r="AC41" s="254"/>
      <c r="AD41" s="254"/>
      <c r="AE41" s="254"/>
      <c r="AF41" s="300"/>
      <c r="AG41" s="300"/>
      <c r="AH41" s="337"/>
      <c r="AI41" s="337"/>
      <c r="AJ41" s="337"/>
      <c r="AK41" s="363"/>
      <c r="AL41" s="300"/>
      <c r="AM41" s="300"/>
      <c r="AN41" s="300"/>
      <c r="AO41" s="405"/>
      <c r="AP41" s="405"/>
      <c r="AQ41" s="65" t="s">
        <v>80</v>
      </c>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row>
    <row r="42" spans="2:79" s="9" customFormat="1" ht="7.9" customHeight="1">
      <c r="B42" s="26"/>
      <c r="C42" s="26"/>
      <c r="D42" s="54"/>
      <c r="E42" s="432"/>
      <c r="F42" s="81"/>
      <c r="G42" s="81"/>
      <c r="H42" s="81"/>
      <c r="I42" s="81"/>
      <c r="J42" s="82"/>
      <c r="K42" s="82"/>
      <c r="L42" s="82"/>
      <c r="M42" s="82"/>
      <c r="N42" s="82"/>
      <c r="O42" s="82"/>
      <c r="P42" s="82"/>
      <c r="Q42" s="82"/>
      <c r="R42" s="82"/>
      <c r="S42" s="225"/>
      <c r="T42" s="225"/>
      <c r="U42" s="225"/>
      <c r="V42" s="225"/>
      <c r="W42" s="225"/>
      <c r="X42" s="225"/>
      <c r="Y42" s="254"/>
      <c r="Z42" s="254"/>
      <c r="AA42" s="254"/>
      <c r="AB42" s="254"/>
      <c r="AC42" s="254"/>
      <c r="AD42" s="254"/>
      <c r="AE42" s="254"/>
      <c r="AF42" s="300"/>
      <c r="AG42" s="300"/>
      <c r="AH42" s="337"/>
      <c r="AI42" s="337"/>
      <c r="AJ42" s="337"/>
      <c r="AK42" s="363"/>
      <c r="AL42" s="300"/>
      <c r="AM42" s="300"/>
      <c r="AN42" s="300"/>
      <c r="AO42" s="300"/>
      <c r="AP42" s="300"/>
      <c r="AQ42" s="424"/>
      <c r="AR42" s="424"/>
      <c r="AS42" s="432"/>
      <c r="AT42" s="432"/>
      <c r="AU42" s="432"/>
      <c r="AV42" s="432"/>
      <c r="AW42" s="432"/>
      <c r="AX42" s="432"/>
      <c r="AY42" s="432"/>
      <c r="AZ42" s="432"/>
      <c r="BA42" s="432"/>
      <c r="BB42" s="432"/>
      <c r="BC42" s="432"/>
      <c r="BD42" s="65"/>
      <c r="BE42" s="65"/>
      <c r="BF42" s="65"/>
      <c r="BG42" s="65"/>
      <c r="BH42" s="65"/>
      <c r="BI42" s="65"/>
      <c r="BJ42" s="65"/>
      <c r="BK42" s="65"/>
      <c r="BL42" s="65"/>
      <c r="BM42" s="65"/>
      <c r="BN42" s="65"/>
      <c r="BO42" s="65"/>
      <c r="BP42" s="65"/>
      <c r="BQ42" s="65"/>
      <c r="BR42" s="15"/>
      <c r="BS42" s="594"/>
      <c r="BT42" s="594"/>
      <c r="BU42" s="619"/>
      <c r="BV42" s="619"/>
    </row>
    <row r="43" spans="2:79" s="10" customFormat="1" ht="21" customHeight="1">
      <c r="B43" s="27" t="s">
        <v>25</v>
      </c>
      <c r="C43" s="40" t="s">
        <v>26</v>
      </c>
      <c r="D43" s="55"/>
      <c r="E43" s="66"/>
      <c r="F43" s="83" t="s">
        <v>4</v>
      </c>
      <c r="G43" s="93"/>
      <c r="H43" s="93"/>
      <c r="I43" s="93"/>
      <c r="J43" s="93"/>
      <c r="K43" s="93"/>
      <c r="L43" s="125" t="s">
        <v>61</v>
      </c>
      <c r="M43" s="141"/>
      <c r="N43" s="141"/>
      <c r="O43" s="164"/>
      <c r="P43" s="185" t="s">
        <v>113</v>
      </c>
      <c r="Q43" s="185" t="s">
        <v>114</v>
      </c>
      <c r="R43" s="209" t="s">
        <v>71</v>
      </c>
      <c r="S43" s="226" t="s">
        <v>81</v>
      </c>
      <c r="T43" s="226"/>
      <c r="U43" s="226"/>
      <c r="V43" s="226"/>
      <c r="W43" s="226"/>
      <c r="X43" s="226"/>
      <c r="Y43" s="226"/>
      <c r="Z43" s="226"/>
      <c r="AA43" s="226"/>
      <c r="AB43" s="226"/>
      <c r="AC43" s="226"/>
      <c r="AD43" s="267"/>
      <c r="AE43" s="284"/>
      <c r="AF43" s="286" t="s">
        <v>40</v>
      </c>
      <c r="AG43" s="306"/>
      <c r="AH43" s="338"/>
      <c r="AI43" s="344"/>
      <c r="AJ43" s="344"/>
      <c r="AK43" s="364"/>
      <c r="AL43" s="374" t="s">
        <v>40</v>
      </c>
      <c r="AM43" s="386"/>
      <c r="AN43" s="395"/>
      <c r="AO43" s="406" t="s">
        <v>81</v>
      </c>
      <c r="AP43" s="226"/>
      <c r="AQ43" s="226"/>
      <c r="AR43" s="226"/>
      <c r="AS43" s="226"/>
      <c r="AT43" s="226"/>
      <c r="AU43" s="226"/>
      <c r="AV43" s="226"/>
      <c r="AW43" s="226"/>
      <c r="AX43" s="226"/>
      <c r="AY43" s="226"/>
      <c r="AZ43" s="267"/>
      <c r="BA43" s="27" t="s">
        <v>25</v>
      </c>
      <c r="BB43" s="453" t="s">
        <v>26</v>
      </c>
      <c r="BC43" s="55"/>
      <c r="BD43" s="55"/>
      <c r="BE43" s="66"/>
      <c r="BF43" s="83" t="s">
        <v>4</v>
      </c>
      <c r="BG43" s="93"/>
      <c r="BH43" s="93"/>
      <c r="BI43" s="93"/>
      <c r="BJ43" s="93"/>
      <c r="BK43" s="495"/>
      <c r="BL43" s="503" t="s">
        <v>82</v>
      </c>
      <c r="BM43" s="512"/>
      <c r="BN43" s="512"/>
      <c r="BO43" s="539"/>
      <c r="BP43" s="553" t="s">
        <v>83</v>
      </c>
      <c r="BQ43" s="569"/>
      <c r="BR43" s="580"/>
      <c r="BS43" s="595" t="s">
        <v>84</v>
      </c>
      <c r="BT43" s="606"/>
      <c r="BU43" s="620" t="s">
        <v>85</v>
      </c>
      <c r="BV43" s="638"/>
      <c r="BW43" s="125" t="s">
        <v>86</v>
      </c>
      <c r="BX43" s="627"/>
    </row>
    <row r="44" spans="2:79" ht="24.75" customHeight="1">
      <c r="B44" s="28"/>
      <c r="C44" s="41"/>
      <c r="D44" s="56"/>
      <c r="E44" s="67"/>
      <c r="F44" s="84"/>
      <c r="G44" s="94"/>
      <c r="H44" s="94"/>
      <c r="I44" s="94"/>
      <c r="J44" s="94"/>
      <c r="K44" s="94"/>
      <c r="L44" s="126"/>
      <c r="M44" s="142"/>
      <c r="N44" s="142"/>
      <c r="O44" s="165"/>
      <c r="P44" s="186"/>
      <c r="Q44" s="186"/>
      <c r="R44" s="210"/>
      <c r="S44" s="227">
        <v>1</v>
      </c>
      <c r="T44" s="235">
        <v>2</v>
      </c>
      <c r="U44" s="235">
        <v>3</v>
      </c>
      <c r="V44" s="235">
        <v>4</v>
      </c>
      <c r="W44" s="235">
        <v>5</v>
      </c>
      <c r="X44" s="235">
        <v>6</v>
      </c>
      <c r="Y44" s="235">
        <v>7</v>
      </c>
      <c r="Z44" s="235">
        <v>8</v>
      </c>
      <c r="AA44" s="235">
        <v>9</v>
      </c>
      <c r="AB44" s="235">
        <v>10</v>
      </c>
      <c r="AC44" s="235">
        <v>11</v>
      </c>
      <c r="AD44" s="268">
        <v>12</v>
      </c>
      <c r="AE44" s="284"/>
      <c r="AF44" s="287"/>
      <c r="AG44" s="307"/>
      <c r="AH44" s="339"/>
      <c r="AI44" s="345"/>
      <c r="AJ44" s="345"/>
      <c r="AK44" s="364"/>
      <c r="AL44" s="375"/>
      <c r="AM44" s="387"/>
      <c r="AN44" s="395"/>
      <c r="AO44" s="407">
        <v>1</v>
      </c>
      <c r="AP44" s="417">
        <v>2</v>
      </c>
      <c r="AQ44" s="417">
        <v>3</v>
      </c>
      <c r="AR44" s="417">
        <v>4</v>
      </c>
      <c r="AS44" s="417">
        <v>5</v>
      </c>
      <c r="AT44" s="417">
        <v>6</v>
      </c>
      <c r="AU44" s="235">
        <v>7</v>
      </c>
      <c r="AV44" s="435">
        <v>8</v>
      </c>
      <c r="AW44" s="417">
        <v>9</v>
      </c>
      <c r="AX44" s="417">
        <v>10</v>
      </c>
      <c r="AY44" s="235">
        <v>11</v>
      </c>
      <c r="AZ44" s="227">
        <v>12</v>
      </c>
      <c r="BA44" s="443"/>
      <c r="BB44" s="454"/>
      <c r="BC44" s="56"/>
      <c r="BD44" s="56"/>
      <c r="BE44" s="67"/>
      <c r="BF44" s="84"/>
      <c r="BG44" s="94"/>
      <c r="BH44" s="94"/>
      <c r="BI44" s="94"/>
      <c r="BJ44" s="94"/>
      <c r="BK44" s="496"/>
      <c r="BL44" s="504"/>
      <c r="BM44" s="513"/>
      <c r="BN44" s="513"/>
      <c r="BO44" s="540"/>
      <c r="BP44" s="126"/>
      <c r="BQ44" s="142"/>
      <c r="BR44" s="581"/>
      <c r="BS44" s="596"/>
      <c r="BT44" s="607"/>
      <c r="BU44" s="621"/>
      <c r="BV44" s="639"/>
      <c r="BW44" s="547"/>
      <c r="BX44" s="628"/>
    </row>
    <row r="45" spans="2:79" ht="21.75" customHeight="1">
      <c r="B45" s="28"/>
      <c r="C45" s="41"/>
      <c r="D45" s="56"/>
      <c r="E45" s="67"/>
      <c r="F45" s="84"/>
      <c r="G45" s="94"/>
      <c r="H45" s="94"/>
      <c r="I45" s="94"/>
      <c r="J45" s="94"/>
      <c r="K45" s="94"/>
      <c r="L45" s="126"/>
      <c r="M45" s="142"/>
      <c r="N45" s="142"/>
      <c r="O45" s="165"/>
      <c r="P45" s="186"/>
      <c r="Q45" s="186"/>
      <c r="R45" s="210"/>
      <c r="S45" s="228" t="s">
        <v>35</v>
      </c>
      <c r="T45" s="241" t="s">
        <v>35</v>
      </c>
      <c r="U45" s="241" t="s">
        <v>35</v>
      </c>
      <c r="V45" s="241" t="s">
        <v>35</v>
      </c>
      <c r="W45" s="241" t="s">
        <v>35</v>
      </c>
      <c r="X45" s="241" t="s">
        <v>35</v>
      </c>
      <c r="Y45" s="241" t="s">
        <v>35</v>
      </c>
      <c r="Z45" s="241" t="s">
        <v>35</v>
      </c>
      <c r="AA45" s="241" t="s">
        <v>35</v>
      </c>
      <c r="AB45" s="241" t="s">
        <v>35</v>
      </c>
      <c r="AC45" s="241" t="s">
        <v>35</v>
      </c>
      <c r="AD45" s="274" t="s">
        <v>35</v>
      </c>
      <c r="AE45" s="284"/>
      <c r="AF45" s="287"/>
      <c r="AG45" s="307"/>
      <c r="AH45" s="339"/>
      <c r="AI45" s="345"/>
      <c r="AJ45" s="345"/>
      <c r="AK45" s="364"/>
      <c r="AL45" s="375"/>
      <c r="AM45" s="387"/>
      <c r="AN45" s="395"/>
      <c r="AO45" s="228" t="s">
        <v>35</v>
      </c>
      <c r="AP45" s="241" t="s">
        <v>35</v>
      </c>
      <c r="AQ45" s="241" t="s">
        <v>35</v>
      </c>
      <c r="AR45" s="241" t="s">
        <v>35</v>
      </c>
      <c r="AS45" s="241" t="s">
        <v>35</v>
      </c>
      <c r="AT45" s="241" t="s">
        <v>35</v>
      </c>
      <c r="AU45" s="241" t="s">
        <v>35</v>
      </c>
      <c r="AV45" s="241" t="s">
        <v>35</v>
      </c>
      <c r="AW45" s="241" t="s">
        <v>35</v>
      </c>
      <c r="AX45" s="241" t="s">
        <v>35</v>
      </c>
      <c r="AY45" s="241" t="s">
        <v>35</v>
      </c>
      <c r="AZ45" s="274" t="s">
        <v>35</v>
      </c>
      <c r="BA45" s="443"/>
      <c r="BB45" s="454"/>
      <c r="BC45" s="56"/>
      <c r="BD45" s="56"/>
      <c r="BE45" s="67"/>
      <c r="BF45" s="84"/>
      <c r="BG45" s="94"/>
      <c r="BH45" s="94"/>
      <c r="BI45" s="94"/>
      <c r="BJ45" s="94"/>
      <c r="BK45" s="496"/>
      <c r="BL45" s="504"/>
      <c r="BM45" s="513"/>
      <c r="BN45" s="513"/>
      <c r="BO45" s="540"/>
      <c r="BP45" s="126"/>
      <c r="BQ45" s="142"/>
      <c r="BR45" s="581"/>
      <c r="BS45" s="596"/>
      <c r="BT45" s="607"/>
      <c r="BU45" s="621"/>
      <c r="BV45" s="639"/>
      <c r="BW45" s="547"/>
      <c r="BX45" s="628"/>
    </row>
    <row r="46" spans="2:79" ht="11.45" customHeight="1">
      <c r="B46" s="29"/>
      <c r="C46" s="42"/>
      <c r="D46" s="57"/>
      <c r="E46" s="68"/>
      <c r="F46" s="85"/>
      <c r="G46" s="95"/>
      <c r="H46" s="95"/>
      <c r="I46" s="95"/>
      <c r="J46" s="95"/>
      <c r="K46" s="95"/>
      <c r="L46" s="127"/>
      <c r="M46" s="143"/>
      <c r="N46" s="143"/>
      <c r="O46" s="166"/>
      <c r="P46" s="187"/>
      <c r="Q46" s="187"/>
      <c r="R46" s="211"/>
      <c r="S46" s="229"/>
      <c r="T46" s="242"/>
      <c r="U46" s="242"/>
      <c r="V46" s="242"/>
      <c r="W46" s="242"/>
      <c r="X46" s="242"/>
      <c r="Y46" s="242"/>
      <c r="Z46" s="242"/>
      <c r="AA46" s="242"/>
      <c r="AB46" s="242"/>
      <c r="AC46" s="242"/>
      <c r="AD46" s="275"/>
      <c r="AE46" s="284"/>
      <c r="AF46" s="288"/>
      <c r="AG46" s="308"/>
      <c r="AH46" s="340"/>
      <c r="AI46" s="346"/>
      <c r="AJ46" s="346"/>
      <c r="AK46" s="364"/>
      <c r="AL46" s="375"/>
      <c r="AM46" s="387"/>
      <c r="AN46" s="396"/>
      <c r="AO46" s="229"/>
      <c r="AP46" s="242"/>
      <c r="AQ46" s="242"/>
      <c r="AR46" s="242"/>
      <c r="AS46" s="242"/>
      <c r="AT46" s="242"/>
      <c r="AU46" s="242"/>
      <c r="AV46" s="242"/>
      <c r="AW46" s="242"/>
      <c r="AX46" s="242"/>
      <c r="AY46" s="242"/>
      <c r="AZ46" s="275"/>
      <c r="BA46" s="444"/>
      <c r="BB46" s="455"/>
      <c r="BC46" s="57"/>
      <c r="BD46" s="57"/>
      <c r="BE46" s="68"/>
      <c r="BF46" s="85"/>
      <c r="BG46" s="95"/>
      <c r="BH46" s="95"/>
      <c r="BI46" s="95"/>
      <c r="BJ46" s="95"/>
      <c r="BK46" s="497"/>
      <c r="BL46" s="505"/>
      <c r="BM46" s="514"/>
      <c r="BN46" s="514"/>
      <c r="BO46" s="541"/>
      <c r="BP46" s="127"/>
      <c r="BQ46" s="143"/>
      <c r="BR46" s="582"/>
      <c r="BS46" s="597"/>
      <c r="BT46" s="608"/>
      <c r="BU46" s="622"/>
      <c r="BV46" s="640"/>
      <c r="BW46" s="548"/>
      <c r="BX46" s="629"/>
    </row>
    <row r="47" spans="2:79" ht="29.25" customHeight="1">
      <c r="B47" s="30">
        <v>5</v>
      </c>
      <c r="C47" s="43"/>
      <c r="D47" s="58">
        <v>5</v>
      </c>
      <c r="E47" s="69"/>
      <c r="F47" s="86"/>
      <c r="G47" s="86"/>
      <c r="H47" s="86"/>
      <c r="I47" s="104"/>
      <c r="J47" s="104" t="s">
        <v>49</v>
      </c>
      <c r="K47" s="117"/>
      <c r="L47" s="130">
        <f t="shared" ref="L47:L52" si="0">IFERROR(P47+Q47+R47,"")</f>
        <v>0</v>
      </c>
      <c r="M47" s="146"/>
      <c r="N47" s="146"/>
      <c r="O47" s="169"/>
      <c r="P47" s="190"/>
      <c r="Q47" s="203"/>
      <c r="R47" s="214" t="str">
        <f t="shared" ref="R47:R52" si="1">IFERROR(AF47*$AG$33,"0")</f>
        <v>0</v>
      </c>
      <c r="S47" s="232"/>
      <c r="T47" s="245"/>
      <c r="U47" s="245"/>
      <c r="V47" s="245"/>
      <c r="W47" s="245"/>
      <c r="X47" s="245"/>
      <c r="Y47" s="245"/>
      <c r="Z47" s="245"/>
      <c r="AA47" s="264"/>
      <c r="AB47" s="264"/>
      <c r="AC47" s="264"/>
      <c r="AD47" s="278"/>
      <c r="AE47" s="285" t="s">
        <v>51</v>
      </c>
      <c r="AF47" s="303">
        <f t="shared" ref="AF47:AF52" si="2">COUNTIF(S47:AD47,$CB$8)</f>
        <v>0</v>
      </c>
      <c r="AG47" s="323"/>
      <c r="AH47" s="341"/>
      <c r="AI47" s="328"/>
      <c r="AJ47" s="328"/>
      <c r="AK47" s="365"/>
      <c r="AL47" s="291">
        <f>COUNTIF(AO47:AZ48,$CB$8)</f>
        <v>0</v>
      </c>
      <c r="AM47" s="311"/>
      <c r="AN47" s="397" t="s">
        <v>52</v>
      </c>
      <c r="AO47" s="223"/>
      <c r="AP47" s="239"/>
      <c r="AQ47" s="245"/>
      <c r="AR47" s="245"/>
      <c r="AS47" s="245"/>
      <c r="AT47" s="245"/>
      <c r="AU47" s="245"/>
      <c r="AV47" s="245"/>
      <c r="AW47" s="245"/>
      <c r="AX47" s="245"/>
      <c r="AY47" s="245"/>
      <c r="AZ47" s="272"/>
      <c r="BA47" s="447">
        <v>3</v>
      </c>
      <c r="BB47" s="458"/>
      <c r="BC47" s="458"/>
      <c r="BD47" s="458"/>
      <c r="BE47" s="473"/>
      <c r="BF47" s="478" t="s">
        <v>56</v>
      </c>
      <c r="BG47" s="482"/>
      <c r="BH47" s="486"/>
      <c r="BI47" s="101"/>
      <c r="BJ47" s="108"/>
      <c r="BK47" s="112"/>
      <c r="BL47" s="508" t="s">
        <v>89</v>
      </c>
      <c r="BM47" s="517"/>
      <c r="BN47" s="530"/>
      <c r="BO47" s="544"/>
      <c r="BP47" s="707" t="str">
        <f>IFERROR(AL47*$AG$33,"0")</f>
        <v>0</v>
      </c>
      <c r="BQ47" s="555"/>
      <c r="BR47" s="584"/>
      <c r="BS47" s="599">
        <f>IFERROR(BN48+BP47,"")</f>
        <v>0</v>
      </c>
      <c r="BT47" s="178"/>
      <c r="BU47" s="199"/>
      <c r="BV47" s="643"/>
      <c r="BW47" s="657">
        <f>BN47+BN48+BP47</f>
        <v>0</v>
      </c>
      <c r="BX47" s="672"/>
    </row>
    <row r="48" spans="2:79" ht="29.25" customHeight="1">
      <c r="B48" s="30">
        <v>6</v>
      </c>
      <c r="C48" s="44"/>
      <c r="D48" s="59">
        <v>6</v>
      </c>
      <c r="E48" s="70"/>
      <c r="F48" s="87"/>
      <c r="G48" s="87"/>
      <c r="H48" s="87"/>
      <c r="I48" s="104"/>
      <c r="J48" s="104" t="s">
        <v>49</v>
      </c>
      <c r="K48" s="117"/>
      <c r="L48" s="130">
        <f t="shared" si="0"/>
        <v>0</v>
      </c>
      <c r="M48" s="146"/>
      <c r="N48" s="146"/>
      <c r="O48" s="169"/>
      <c r="P48" s="190"/>
      <c r="Q48" s="203"/>
      <c r="R48" s="214" t="str">
        <f t="shared" si="1"/>
        <v>0</v>
      </c>
      <c r="S48" s="233"/>
      <c r="T48" s="246"/>
      <c r="U48" s="246"/>
      <c r="V48" s="246"/>
      <c r="W48" s="246"/>
      <c r="X48" s="246"/>
      <c r="Y48" s="246"/>
      <c r="Z48" s="246"/>
      <c r="AA48" s="246"/>
      <c r="AB48" s="246"/>
      <c r="AC48" s="246"/>
      <c r="AD48" s="279"/>
      <c r="AE48" s="285" t="s">
        <v>51</v>
      </c>
      <c r="AF48" s="303">
        <f t="shared" si="2"/>
        <v>0</v>
      </c>
      <c r="AG48" s="323"/>
      <c r="AH48" s="341"/>
      <c r="AI48" s="328"/>
      <c r="AJ48" s="328"/>
      <c r="AK48" s="366"/>
      <c r="AL48" s="292"/>
      <c r="AM48" s="312"/>
      <c r="AN48" s="397"/>
      <c r="AO48" s="223"/>
      <c r="AP48" s="239"/>
      <c r="AQ48" s="245"/>
      <c r="AR48" s="245"/>
      <c r="AS48" s="245"/>
      <c r="AT48" s="245"/>
      <c r="AU48" s="245"/>
      <c r="AV48" s="245"/>
      <c r="AW48" s="245"/>
      <c r="AX48" s="245"/>
      <c r="AY48" s="245"/>
      <c r="AZ48" s="272"/>
      <c r="BA48" s="448"/>
      <c r="BB48" s="459"/>
      <c r="BC48" s="459"/>
      <c r="BD48" s="459"/>
      <c r="BE48" s="474"/>
      <c r="BF48" s="478" t="s">
        <v>91</v>
      </c>
      <c r="BG48" s="482"/>
      <c r="BH48" s="486"/>
      <c r="BI48" s="101"/>
      <c r="BJ48" s="108"/>
      <c r="BK48" s="112"/>
      <c r="BL48" s="507" t="s">
        <v>92</v>
      </c>
      <c r="BM48" s="516"/>
      <c r="BN48" s="530"/>
      <c r="BO48" s="544"/>
      <c r="BP48" s="708"/>
      <c r="BQ48" s="556"/>
      <c r="BR48" s="585"/>
      <c r="BS48" s="599"/>
      <c r="BT48" s="178"/>
      <c r="BU48" s="199"/>
      <c r="BV48" s="643"/>
      <c r="BW48" s="657"/>
      <c r="BX48" s="672"/>
    </row>
    <row r="49" spans="2:77" ht="29.25" customHeight="1">
      <c r="B49" s="30">
        <v>7</v>
      </c>
      <c r="C49" s="45"/>
      <c r="D49" s="60">
        <v>7</v>
      </c>
      <c r="E49" s="71"/>
      <c r="F49" s="87"/>
      <c r="G49" s="87"/>
      <c r="H49" s="87"/>
      <c r="I49" s="104"/>
      <c r="J49" s="104" t="s">
        <v>49</v>
      </c>
      <c r="K49" s="117"/>
      <c r="L49" s="130">
        <f t="shared" si="0"/>
        <v>0</v>
      </c>
      <c r="M49" s="146"/>
      <c r="N49" s="146"/>
      <c r="O49" s="169"/>
      <c r="P49" s="190"/>
      <c r="Q49" s="203"/>
      <c r="R49" s="214" t="str">
        <f t="shared" si="1"/>
        <v>0</v>
      </c>
      <c r="S49" s="232"/>
      <c r="T49" s="245"/>
      <c r="U49" s="245"/>
      <c r="V49" s="245"/>
      <c r="W49" s="245"/>
      <c r="X49" s="245"/>
      <c r="Y49" s="245"/>
      <c r="Z49" s="245"/>
      <c r="AA49" s="264"/>
      <c r="AB49" s="264"/>
      <c r="AC49" s="264"/>
      <c r="AD49" s="278"/>
      <c r="AE49" s="285" t="s">
        <v>51</v>
      </c>
      <c r="AF49" s="303">
        <f t="shared" si="2"/>
        <v>0</v>
      </c>
      <c r="AG49" s="323"/>
      <c r="AH49" s="341"/>
      <c r="AI49" s="328"/>
      <c r="AJ49" s="328"/>
      <c r="AK49" s="367"/>
      <c r="AL49" s="291">
        <f>COUNTIF(AO49:AZ50,$CB$8)</f>
        <v>0</v>
      </c>
      <c r="AM49" s="311"/>
      <c r="AN49" s="397" t="s">
        <v>52</v>
      </c>
      <c r="AO49" s="223"/>
      <c r="AP49" s="239"/>
      <c r="AQ49" s="245"/>
      <c r="AR49" s="245"/>
      <c r="AS49" s="245"/>
      <c r="AT49" s="245"/>
      <c r="AU49" s="245"/>
      <c r="AV49" s="245"/>
      <c r="AW49" s="245"/>
      <c r="AX49" s="245"/>
      <c r="AY49" s="245"/>
      <c r="AZ49" s="272"/>
      <c r="BA49" s="447">
        <v>4</v>
      </c>
      <c r="BB49" s="458"/>
      <c r="BC49" s="458"/>
      <c r="BD49" s="458"/>
      <c r="BE49" s="473"/>
      <c r="BF49" s="478" t="s">
        <v>56</v>
      </c>
      <c r="BG49" s="482"/>
      <c r="BH49" s="486"/>
      <c r="BI49" s="101"/>
      <c r="BJ49" s="108"/>
      <c r="BK49" s="112"/>
      <c r="BL49" s="508" t="s">
        <v>89</v>
      </c>
      <c r="BM49" s="517"/>
      <c r="BN49" s="530"/>
      <c r="BO49" s="544"/>
      <c r="BP49" s="707" t="str">
        <f>IFERROR(AL49*$AG$33,"0")</f>
        <v>0</v>
      </c>
      <c r="BQ49" s="555"/>
      <c r="BR49" s="584"/>
      <c r="BS49" s="599">
        <f>IFERROR(BN50+BP49,"")</f>
        <v>0</v>
      </c>
      <c r="BT49" s="178"/>
      <c r="BU49" s="199"/>
      <c r="BV49" s="643"/>
      <c r="BW49" s="657">
        <f>BN49+BN50+BP49</f>
        <v>0</v>
      </c>
      <c r="BX49" s="672"/>
    </row>
    <row r="50" spans="2:77" ht="29.25" customHeight="1">
      <c r="B50" s="30">
        <v>8</v>
      </c>
      <c r="C50" s="45"/>
      <c r="D50" s="60">
        <v>8</v>
      </c>
      <c r="E50" s="71"/>
      <c r="F50" s="87"/>
      <c r="G50" s="87"/>
      <c r="H50" s="87"/>
      <c r="I50" s="104"/>
      <c r="J50" s="104" t="s">
        <v>49</v>
      </c>
      <c r="K50" s="117"/>
      <c r="L50" s="130">
        <f t="shared" si="0"/>
        <v>0</v>
      </c>
      <c r="M50" s="146"/>
      <c r="N50" s="146"/>
      <c r="O50" s="169"/>
      <c r="P50" s="190"/>
      <c r="Q50" s="203"/>
      <c r="R50" s="214" t="str">
        <f t="shared" si="1"/>
        <v>0</v>
      </c>
      <c r="S50" s="233"/>
      <c r="T50" s="246"/>
      <c r="U50" s="246"/>
      <c r="V50" s="246"/>
      <c r="W50" s="246"/>
      <c r="X50" s="246"/>
      <c r="Y50" s="246"/>
      <c r="Z50" s="246"/>
      <c r="AA50" s="246"/>
      <c r="AB50" s="246"/>
      <c r="AC50" s="246"/>
      <c r="AD50" s="279"/>
      <c r="AE50" s="285" t="s">
        <v>51</v>
      </c>
      <c r="AF50" s="303">
        <f t="shared" si="2"/>
        <v>0</v>
      </c>
      <c r="AG50" s="323"/>
      <c r="AH50" s="341"/>
      <c r="AI50" s="328"/>
      <c r="AJ50" s="328"/>
      <c r="AK50" s="367"/>
      <c r="AL50" s="292"/>
      <c r="AM50" s="312"/>
      <c r="AN50" s="397"/>
      <c r="AO50" s="223"/>
      <c r="AP50" s="239"/>
      <c r="AQ50" s="245"/>
      <c r="AR50" s="245"/>
      <c r="AS50" s="245"/>
      <c r="AT50" s="245"/>
      <c r="AU50" s="245"/>
      <c r="AV50" s="245"/>
      <c r="AW50" s="245"/>
      <c r="AX50" s="245"/>
      <c r="AY50" s="245"/>
      <c r="AZ50" s="272"/>
      <c r="BA50" s="448"/>
      <c r="BB50" s="459"/>
      <c r="BC50" s="459"/>
      <c r="BD50" s="459"/>
      <c r="BE50" s="474"/>
      <c r="BF50" s="478" t="s">
        <v>91</v>
      </c>
      <c r="BG50" s="482"/>
      <c r="BH50" s="486"/>
      <c r="BI50" s="101"/>
      <c r="BJ50" s="108"/>
      <c r="BK50" s="112"/>
      <c r="BL50" s="507" t="s">
        <v>92</v>
      </c>
      <c r="BM50" s="516"/>
      <c r="BN50" s="530"/>
      <c r="BO50" s="544"/>
      <c r="BP50" s="708"/>
      <c r="BQ50" s="556"/>
      <c r="BR50" s="585"/>
      <c r="BS50" s="599"/>
      <c r="BT50" s="178"/>
      <c r="BU50" s="199"/>
      <c r="BV50" s="643"/>
      <c r="BW50" s="657"/>
      <c r="BX50" s="672"/>
    </row>
    <row r="51" spans="2:77" ht="29.25" customHeight="1">
      <c r="B51" s="30">
        <v>9</v>
      </c>
      <c r="C51" s="45"/>
      <c r="D51" s="60">
        <v>9</v>
      </c>
      <c r="E51" s="71"/>
      <c r="F51" s="87"/>
      <c r="G51" s="87"/>
      <c r="H51" s="87"/>
      <c r="I51" s="104"/>
      <c r="J51" s="104" t="s">
        <v>49</v>
      </c>
      <c r="K51" s="117"/>
      <c r="L51" s="130">
        <f t="shared" si="0"/>
        <v>0</v>
      </c>
      <c r="M51" s="146"/>
      <c r="N51" s="146"/>
      <c r="O51" s="169"/>
      <c r="P51" s="190"/>
      <c r="Q51" s="203"/>
      <c r="R51" s="214" t="str">
        <f t="shared" si="1"/>
        <v>0</v>
      </c>
      <c r="S51" s="233"/>
      <c r="T51" s="246"/>
      <c r="U51" s="246"/>
      <c r="V51" s="246"/>
      <c r="W51" s="246"/>
      <c r="X51" s="246"/>
      <c r="Y51" s="246"/>
      <c r="Z51" s="246"/>
      <c r="AA51" s="246"/>
      <c r="AB51" s="246"/>
      <c r="AC51" s="246"/>
      <c r="AD51" s="279"/>
      <c r="AE51" s="285" t="s">
        <v>51</v>
      </c>
      <c r="AF51" s="303">
        <f t="shared" si="2"/>
        <v>0</v>
      </c>
      <c r="AG51" s="323"/>
      <c r="AH51" s="342"/>
      <c r="AI51" s="109"/>
      <c r="AJ51" s="109"/>
      <c r="AK51" s="367"/>
      <c r="AL51" s="378">
        <f>COUNTIF(AO51:AZ52,$CB$8)</f>
        <v>0</v>
      </c>
      <c r="AM51" s="390"/>
      <c r="AN51" s="397" t="s">
        <v>52</v>
      </c>
      <c r="AO51" s="232"/>
      <c r="AP51" s="239"/>
      <c r="AQ51" s="245"/>
      <c r="AR51" s="245"/>
      <c r="AS51" s="245"/>
      <c r="AT51" s="245"/>
      <c r="AU51" s="245"/>
      <c r="AV51" s="245"/>
      <c r="AW51" s="245"/>
      <c r="AX51" s="245"/>
      <c r="AY51" s="245"/>
      <c r="AZ51" s="272"/>
      <c r="BA51" s="447">
        <v>5</v>
      </c>
      <c r="BB51" s="458"/>
      <c r="BC51" s="458"/>
      <c r="BD51" s="458"/>
      <c r="BE51" s="473"/>
      <c r="BF51" s="478" t="s">
        <v>56</v>
      </c>
      <c r="BG51" s="482"/>
      <c r="BH51" s="486"/>
      <c r="BI51" s="101"/>
      <c r="BJ51" s="108"/>
      <c r="BK51" s="112"/>
      <c r="BL51" s="508" t="s">
        <v>89</v>
      </c>
      <c r="BM51" s="517"/>
      <c r="BN51" s="530"/>
      <c r="BO51" s="544"/>
      <c r="BP51" s="707" t="str">
        <f>IFERROR(AL51*$AG$33,"0")</f>
        <v>0</v>
      </c>
      <c r="BQ51" s="555"/>
      <c r="BR51" s="584"/>
      <c r="BS51" s="599">
        <f>IFERROR(BN52+BP51,"")</f>
        <v>0</v>
      </c>
      <c r="BT51" s="178"/>
      <c r="BU51" s="199"/>
      <c r="BV51" s="643"/>
      <c r="BW51" s="657">
        <f>BN51+BN52+BP51</f>
        <v>0</v>
      </c>
      <c r="BX51" s="672"/>
    </row>
    <row r="52" spans="2:77" ht="29.25" customHeight="1">
      <c r="B52" s="678">
        <v>10</v>
      </c>
      <c r="C52" s="46"/>
      <c r="D52" s="61">
        <v>10</v>
      </c>
      <c r="E52" s="72"/>
      <c r="F52" s="88"/>
      <c r="G52" s="88"/>
      <c r="H52" s="88"/>
      <c r="I52" s="105"/>
      <c r="J52" s="105" t="s">
        <v>49</v>
      </c>
      <c r="K52" s="118"/>
      <c r="L52" s="130">
        <f t="shared" si="0"/>
        <v>0</v>
      </c>
      <c r="M52" s="146"/>
      <c r="N52" s="146"/>
      <c r="O52" s="169"/>
      <c r="P52" s="190"/>
      <c r="Q52" s="203"/>
      <c r="R52" s="215" t="str">
        <f t="shared" si="1"/>
        <v>0</v>
      </c>
      <c r="S52" s="234"/>
      <c r="T52" s="247"/>
      <c r="U52" s="247"/>
      <c r="V52" s="247"/>
      <c r="W52" s="247"/>
      <c r="X52" s="247"/>
      <c r="Y52" s="247"/>
      <c r="Z52" s="247"/>
      <c r="AA52" s="247"/>
      <c r="AB52" s="247"/>
      <c r="AC52" s="247"/>
      <c r="AD52" s="280"/>
      <c r="AE52" s="285" t="s">
        <v>51</v>
      </c>
      <c r="AF52" s="303">
        <f t="shared" si="2"/>
        <v>0</v>
      </c>
      <c r="AG52" s="323"/>
      <c r="AH52" s="343"/>
      <c r="AI52" s="73"/>
      <c r="AJ52" s="73"/>
      <c r="AK52" s="367"/>
      <c r="AL52" s="379"/>
      <c r="AM52" s="391"/>
      <c r="AN52" s="397"/>
      <c r="AO52" s="410"/>
      <c r="AP52" s="240"/>
      <c r="AQ52" s="248"/>
      <c r="AR52" s="248"/>
      <c r="AS52" s="248"/>
      <c r="AT52" s="248"/>
      <c r="AU52" s="248"/>
      <c r="AV52" s="248"/>
      <c r="AW52" s="248"/>
      <c r="AX52" s="248"/>
      <c r="AY52" s="248"/>
      <c r="AZ52" s="273"/>
      <c r="BA52" s="449"/>
      <c r="BB52" s="460"/>
      <c r="BC52" s="460"/>
      <c r="BD52" s="460"/>
      <c r="BE52" s="475"/>
      <c r="BF52" s="479" t="s">
        <v>91</v>
      </c>
      <c r="BG52" s="483"/>
      <c r="BH52" s="487"/>
      <c r="BI52" s="101"/>
      <c r="BJ52" s="108"/>
      <c r="BK52" s="112"/>
      <c r="BL52" s="507" t="s">
        <v>92</v>
      </c>
      <c r="BM52" s="516"/>
      <c r="BN52" s="531"/>
      <c r="BO52" s="545"/>
      <c r="BP52" s="708"/>
      <c r="BQ52" s="556"/>
      <c r="BR52" s="585"/>
      <c r="BS52" s="599"/>
      <c r="BT52" s="178"/>
      <c r="BU52" s="199"/>
      <c r="BV52" s="643"/>
      <c r="BW52" s="658"/>
      <c r="BX52" s="673"/>
    </row>
    <row r="53" spans="2:77" ht="30" customHeight="1">
      <c r="E53" s="62"/>
      <c r="F53" s="89"/>
      <c r="G53" s="89"/>
      <c r="H53" s="681" t="s">
        <v>112</v>
      </c>
      <c r="I53" s="681"/>
      <c r="J53" s="681"/>
      <c r="K53" s="681"/>
      <c r="L53" s="683">
        <f>SUM(L47:O52)+SUM('管理表（１ページ）'!L49:L52)</f>
        <v>0</v>
      </c>
      <c r="M53" s="686"/>
      <c r="N53" s="686"/>
      <c r="O53" s="689"/>
      <c r="P53" s="692">
        <f>SUM(P47:P52)+SUM('管理表（１ページ）'!P49:P52)</f>
        <v>0</v>
      </c>
      <c r="Q53" s="694">
        <f>SUM(Q47:Q52)+SUM('管理表（１ページ）'!Q49:Q52)</f>
        <v>0</v>
      </c>
      <c r="R53" s="695">
        <f>SUM(R47:R52)+SUM('管理表（１ページ）'!R49:R52)</f>
        <v>0</v>
      </c>
      <c r="S53" s="109"/>
      <c r="T53" s="109"/>
      <c r="U53" s="73"/>
      <c r="V53" s="73"/>
      <c r="W53" s="73"/>
      <c r="X53" s="73"/>
      <c r="Y53" s="73"/>
      <c r="Z53" s="261"/>
      <c r="AA53" s="261"/>
      <c r="AB53" s="261"/>
      <c r="AC53" s="261"/>
      <c r="AD53" s="62"/>
      <c r="AF53" s="304" t="s">
        <v>70</v>
      </c>
      <c r="AG53" s="324"/>
      <c r="AJ53" s="62"/>
      <c r="AK53" s="368"/>
      <c r="AL53" s="380" t="s">
        <v>70</v>
      </c>
      <c r="AM53" s="392"/>
      <c r="AN53" s="398"/>
      <c r="BH53" s="488" t="s">
        <v>94</v>
      </c>
      <c r="BI53" s="491"/>
      <c r="BJ53" s="491"/>
      <c r="BK53" s="491"/>
      <c r="BL53" s="491"/>
      <c r="BM53" s="519"/>
      <c r="BN53" s="705">
        <f>SUM(BN47:BO52)+SUM('管理表（１ページ）'!BN49:BO52)</f>
        <v>0</v>
      </c>
      <c r="BO53" s="706"/>
      <c r="BP53" s="557"/>
      <c r="BQ53" s="557"/>
      <c r="BR53" s="557"/>
      <c r="BS53" s="557"/>
      <c r="BT53" s="611" t="s">
        <v>70</v>
      </c>
      <c r="BU53" s="625">
        <f>SUM(BU47:BV52)+SUM('管理表（１ページ）'!BU49:BV52)</f>
        <v>0</v>
      </c>
      <c r="BV53" s="644"/>
      <c r="BW53" s="659">
        <f>SUM(BW47:BX52)+SUM('管理表（１ページ）'!BW49:BX52)</f>
        <v>0</v>
      </c>
      <c r="BX53" s="674"/>
    </row>
    <row r="54" spans="2:77" ht="28.15" customHeight="1">
      <c r="B54" s="5"/>
      <c r="E54" s="62"/>
      <c r="F54" s="89"/>
      <c r="G54" s="89"/>
      <c r="H54" s="682"/>
      <c r="I54" s="682"/>
      <c r="J54" s="682"/>
      <c r="K54" s="682"/>
      <c r="L54" s="684"/>
      <c r="M54" s="687"/>
      <c r="N54" s="687"/>
      <c r="O54" s="690"/>
      <c r="P54" s="605"/>
      <c r="Q54" s="180"/>
      <c r="R54" s="696"/>
      <c r="S54" s="109"/>
      <c r="T54" s="109"/>
      <c r="U54" s="73"/>
      <c r="V54" s="73"/>
      <c r="W54" s="73"/>
      <c r="X54" s="73"/>
      <c r="Y54" s="73"/>
      <c r="Z54" s="261"/>
      <c r="AA54" s="261"/>
      <c r="AB54" s="261"/>
      <c r="AC54" s="261"/>
      <c r="AD54" s="62"/>
      <c r="AF54" s="305">
        <f>SUM(AF47:AG52)+SUM('管理表（１ページ）'!AF49:AG52)</f>
        <v>0</v>
      </c>
      <c r="AG54" s="314"/>
      <c r="AJ54" s="62"/>
      <c r="AK54" s="368"/>
      <c r="AL54" s="305">
        <f>SUM(AL47:AM52)+SUM('管理表（１ページ）'!AL49:AM52)</f>
        <v>0</v>
      </c>
      <c r="AM54" s="314"/>
      <c r="AN54" s="399"/>
      <c r="BP54" s="557"/>
      <c r="BQ54" s="557"/>
      <c r="BR54" s="557"/>
      <c r="BS54" s="557"/>
      <c r="BT54" s="611"/>
      <c r="BU54" s="626"/>
      <c r="BV54" s="645"/>
      <c r="BW54" s="532"/>
      <c r="BX54" s="546"/>
    </row>
    <row r="55" spans="2:77" ht="30" customHeight="1">
      <c r="B55" s="5"/>
      <c r="E55" s="62"/>
      <c r="F55" s="89"/>
      <c r="G55" s="89"/>
      <c r="H55" s="89"/>
      <c r="I55" s="89"/>
      <c r="J55" s="109"/>
      <c r="K55" s="109"/>
      <c r="L55" s="133"/>
      <c r="M55" s="133"/>
      <c r="N55" s="133"/>
      <c r="O55" s="133"/>
      <c r="P55" s="192"/>
      <c r="Q55" s="192"/>
      <c r="R55" s="192"/>
      <c r="S55" s="109"/>
      <c r="T55" s="109"/>
      <c r="U55" s="73"/>
      <c r="V55" s="73"/>
      <c r="W55" s="73"/>
      <c r="X55" s="73"/>
      <c r="Y55" s="73"/>
      <c r="Z55" s="261"/>
      <c r="AA55" s="261"/>
      <c r="AB55" s="261"/>
      <c r="AC55" s="261"/>
      <c r="AD55" s="62"/>
      <c r="AF55" s="73"/>
      <c r="AG55" s="73"/>
      <c r="AJ55" s="62"/>
      <c r="AK55" s="368"/>
      <c r="AL55" s="73"/>
      <c r="AM55" s="73"/>
      <c r="AN55" s="89"/>
      <c r="BT55" s="612"/>
      <c r="BW55" s="717" t="s">
        <v>18</v>
      </c>
      <c r="BX55" s="721"/>
      <c r="BY55" s="718"/>
    </row>
    <row r="56" spans="2:77" ht="19.899999999999999" customHeight="1">
      <c r="B56" s="5"/>
      <c r="E56" s="62"/>
      <c r="F56" s="89"/>
      <c r="G56" s="89"/>
      <c r="H56" s="89"/>
      <c r="I56" s="89"/>
      <c r="J56" s="109"/>
      <c r="K56" s="109"/>
      <c r="L56" s="133"/>
      <c r="M56" s="133"/>
      <c r="N56" s="133"/>
      <c r="O56" s="133"/>
      <c r="P56" s="192"/>
      <c r="Q56" s="192"/>
      <c r="R56" s="192"/>
      <c r="S56" s="109"/>
      <c r="T56" s="109"/>
      <c r="U56" s="73"/>
      <c r="V56" s="73"/>
      <c r="W56" s="73"/>
      <c r="X56" s="73"/>
      <c r="Y56" s="73"/>
      <c r="Z56" s="697" t="s">
        <v>95</v>
      </c>
      <c r="AA56" s="466"/>
      <c r="AB56" s="466"/>
      <c r="AC56" s="466"/>
      <c r="AD56" s="466"/>
      <c r="AE56" s="466"/>
      <c r="AF56" s="466"/>
      <c r="AG56" s="466"/>
      <c r="AH56" s="466"/>
      <c r="AI56" s="466"/>
      <c r="AJ56" s="466"/>
      <c r="AK56" s="466"/>
      <c r="AL56" s="466"/>
      <c r="AM56" s="466"/>
      <c r="AN56" s="466"/>
      <c r="AO56" s="466"/>
      <c r="AP56" s="704"/>
      <c r="AQ56" s="426">
        <f>P53+BW23+BU53</f>
        <v>0</v>
      </c>
      <c r="AR56" s="429"/>
      <c r="AS56" s="429"/>
      <c r="AT56" s="429"/>
      <c r="AU56" s="429"/>
      <c r="AV56" s="429"/>
      <c r="AW56" s="429"/>
      <c r="AX56" s="429"/>
      <c r="AY56" s="437"/>
      <c r="AZ56" s="439" t="s">
        <v>93</v>
      </c>
      <c r="BA56" s="450"/>
      <c r="BB56" s="461"/>
      <c r="BC56" s="461"/>
      <c r="BD56" s="466"/>
      <c r="BE56" s="466"/>
      <c r="BF56" s="466"/>
      <c r="BG56" s="466"/>
      <c r="BT56" s="612"/>
      <c r="BW56" s="717"/>
      <c r="BX56" s="721"/>
      <c r="BY56" s="718"/>
    </row>
    <row r="57" spans="2:77" ht="22.9" customHeight="1">
      <c r="B57" s="5"/>
      <c r="D57" s="62"/>
      <c r="E57" s="73"/>
      <c r="F57" s="89"/>
      <c r="G57" s="89"/>
      <c r="H57" s="89"/>
      <c r="I57" s="89"/>
      <c r="J57" s="109"/>
      <c r="K57" s="109"/>
      <c r="L57" s="133"/>
      <c r="M57" s="133"/>
      <c r="N57" s="133"/>
      <c r="O57" s="133"/>
      <c r="P57" s="193"/>
      <c r="Q57" s="193"/>
      <c r="R57" s="193"/>
      <c r="S57" s="109"/>
      <c r="T57" s="109"/>
      <c r="U57" s="73"/>
      <c r="V57" s="73"/>
      <c r="W57" s="73"/>
      <c r="X57" s="73"/>
      <c r="Y57" s="73"/>
      <c r="Z57" s="466"/>
      <c r="AA57" s="466"/>
      <c r="AB57" s="466"/>
      <c r="AC57" s="466"/>
      <c r="AD57" s="466"/>
      <c r="AE57" s="466"/>
      <c r="AF57" s="466"/>
      <c r="AG57" s="466"/>
      <c r="AH57" s="466"/>
      <c r="AI57" s="466"/>
      <c r="AJ57" s="466"/>
      <c r="AK57" s="466"/>
      <c r="AL57" s="466"/>
      <c r="AM57" s="466"/>
      <c r="AN57" s="466"/>
      <c r="AO57" s="466"/>
      <c r="AP57" s="704"/>
      <c r="AQ57" s="427"/>
      <c r="AR57" s="430"/>
      <c r="AS57" s="430"/>
      <c r="AT57" s="430"/>
      <c r="AU57" s="430"/>
      <c r="AV57" s="430"/>
      <c r="AW57" s="430"/>
      <c r="AX57" s="430"/>
      <c r="AY57" s="438"/>
      <c r="AZ57" s="440"/>
      <c r="BA57" s="450"/>
      <c r="BB57" s="461"/>
      <c r="BC57" s="461"/>
      <c r="BD57" s="466"/>
      <c r="BE57" s="466"/>
      <c r="BF57" s="466"/>
      <c r="BG57" s="466"/>
      <c r="BW57" s="718"/>
      <c r="BX57" s="718"/>
      <c r="BY57" s="718"/>
    </row>
    <row r="58" spans="2:77" ht="14.45" customHeight="1">
      <c r="D58" s="62"/>
      <c r="E58" s="73"/>
      <c r="F58" s="73"/>
      <c r="G58" s="73"/>
      <c r="H58" s="73"/>
      <c r="I58" s="62"/>
      <c r="L58" s="134"/>
      <c r="M58" s="134"/>
      <c r="N58" s="134"/>
      <c r="O58" s="134"/>
      <c r="P58" s="194"/>
      <c r="Q58" s="194"/>
      <c r="R58" s="194"/>
    </row>
    <row r="59" spans="2:77" ht="19.5" customHeight="1">
      <c r="D59" s="62"/>
      <c r="E59" s="73"/>
      <c r="F59" s="73"/>
      <c r="G59" s="73"/>
      <c r="H59" s="73"/>
      <c r="I59" s="62"/>
      <c r="L59" s="134"/>
      <c r="M59" s="134"/>
      <c r="N59" s="134"/>
      <c r="O59" s="134"/>
      <c r="P59" s="194"/>
      <c r="Q59" s="194"/>
      <c r="R59" s="194"/>
    </row>
    <row r="60" spans="2:77" ht="19.5" customHeight="1">
      <c r="D60" s="62"/>
      <c r="E60" s="73"/>
      <c r="F60" s="73"/>
      <c r="G60" s="73"/>
      <c r="H60" s="73"/>
      <c r="I60" s="62"/>
      <c r="L60" s="134"/>
      <c r="M60" s="134"/>
      <c r="N60" s="134"/>
      <c r="O60" s="134"/>
      <c r="P60" s="194"/>
      <c r="Q60" s="194"/>
      <c r="R60" s="194"/>
    </row>
    <row r="61" spans="2:77" ht="18.75" customHeight="1">
      <c r="D61" s="62"/>
      <c r="E61" s="73"/>
      <c r="F61" s="73"/>
      <c r="G61" s="73"/>
      <c r="H61" s="73"/>
      <c r="I61" s="62"/>
      <c r="L61" s="134"/>
      <c r="M61" s="134"/>
      <c r="N61" s="134"/>
      <c r="O61" s="134"/>
      <c r="P61" s="194"/>
      <c r="Q61" s="194"/>
      <c r="R61" s="194"/>
    </row>
    <row r="62" spans="2:77" ht="18.75" customHeight="1">
      <c r="D62" s="62"/>
      <c r="E62" s="73"/>
      <c r="F62" s="73"/>
      <c r="G62" s="73"/>
      <c r="H62" s="73"/>
      <c r="I62" s="62"/>
      <c r="L62" s="134"/>
      <c r="M62" s="134"/>
      <c r="N62" s="134"/>
      <c r="O62" s="134"/>
      <c r="P62" s="194"/>
      <c r="Q62" s="194"/>
      <c r="R62" s="194"/>
    </row>
    <row r="63" spans="2:77" ht="18.75" customHeight="1">
      <c r="D63" s="62"/>
      <c r="E63" s="73"/>
      <c r="F63" s="73"/>
      <c r="G63" s="73"/>
      <c r="H63" s="73"/>
      <c r="I63" s="62"/>
      <c r="L63" s="134"/>
      <c r="M63" s="134"/>
      <c r="N63" s="134"/>
      <c r="O63" s="134"/>
      <c r="P63" s="194"/>
      <c r="Q63" s="194"/>
      <c r="R63" s="194"/>
    </row>
  </sheetData>
  <mergeCells count="556">
    <mergeCell ref="B5:C5"/>
    <mergeCell ref="AQ5:AR5"/>
    <mergeCell ref="AS5:BC5"/>
    <mergeCell ref="D6:X6"/>
    <mergeCell ref="AS6:BW6"/>
    <mergeCell ref="S8:AD8"/>
    <mergeCell ref="AP8:BA8"/>
    <mergeCell ref="BW8:BX8"/>
    <mergeCell ref="F11:H11"/>
    <mergeCell ref="I11:K11"/>
    <mergeCell ref="BF11:BH11"/>
    <mergeCell ref="BI11:BK11"/>
    <mergeCell ref="BL11:BM11"/>
    <mergeCell ref="BN11:BO11"/>
    <mergeCell ref="F12:H12"/>
    <mergeCell ref="I12:K12"/>
    <mergeCell ref="BF12:BH12"/>
    <mergeCell ref="BI12:BK12"/>
    <mergeCell ref="BL12:BM12"/>
    <mergeCell ref="BN12:BO12"/>
    <mergeCell ref="F13:H13"/>
    <mergeCell ref="I13:K13"/>
    <mergeCell ref="BF13:BH13"/>
    <mergeCell ref="BI13:BK13"/>
    <mergeCell ref="BL13:BM13"/>
    <mergeCell ref="BN13:BO13"/>
    <mergeCell ref="F14:H14"/>
    <mergeCell ref="I14:K14"/>
    <mergeCell ref="BF14:BH14"/>
    <mergeCell ref="BI14:BK14"/>
    <mergeCell ref="BL14:BM14"/>
    <mergeCell ref="BN14:BO14"/>
    <mergeCell ref="F15:H15"/>
    <mergeCell ref="I15:K15"/>
    <mergeCell ref="BF15:BH15"/>
    <mergeCell ref="BI15:BK15"/>
    <mergeCell ref="BL15:BM15"/>
    <mergeCell ref="BN15:BO15"/>
    <mergeCell ref="F16:H16"/>
    <mergeCell ref="I16:K16"/>
    <mergeCell ref="BF16:BH16"/>
    <mergeCell ref="BI16:BK16"/>
    <mergeCell ref="BL16:BM16"/>
    <mergeCell ref="BN16:BO16"/>
    <mergeCell ref="F17:H17"/>
    <mergeCell ref="I17:K17"/>
    <mergeCell ref="BF17:BH17"/>
    <mergeCell ref="BI17:BK17"/>
    <mergeCell ref="BL17:BM17"/>
    <mergeCell ref="BN17:BO17"/>
    <mergeCell ref="F18:H18"/>
    <mergeCell ref="I18:K18"/>
    <mergeCell ref="BF18:BH18"/>
    <mergeCell ref="BI18:BK18"/>
    <mergeCell ref="BL18:BM18"/>
    <mergeCell ref="BN18:BO18"/>
    <mergeCell ref="F19:H19"/>
    <mergeCell ref="I19:K19"/>
    <mergeCell ref="BF19:BH19"/>
    <mergeCell ref="BI19:BK19"/>
    <mergeCell ref="BL19:BM19"/>
    <mergeCell ref="BN19:BO19"/>
    <mergeCell ref="F20:H20"/>
    <mergeCell ref="I20:K20"/>
    <mergeCell ref="BF20:BH20"/>
    <mergeCell ref="BI20:BK20"/>
    <mergeCell ref="BL20:BM20"/>
    <mergeCell ref="BN20:BO20"/>
    <mergeCell ref="F21:H21"/>
    <mergeCell ref="I21:K21"/>
    <mergeCell ref="BF21:BH21"/>
    <mergeCell ref="BI21:BK21"/>
    <mergeCell ref="BL21:BM21"/>
    <mergeCell ref="BN21:BO21"/>
    <mergeCell ref="F22:H22"/>
    <mergeCell ref="I22:K22"/>
    <mergeCell ref="BF22:BH22"/>
    <mergeCell ref="BI22:BK22"/>
    <mergeCell ref="BL22:BM22"/>
    <mergeCell ref="BN22:BO22"/>
    <mergeCell ref="AF23:AG23"/>
    <mergeCell ref="AM23:AN23"/>
    <mergeCell ref="S24:V24"/>
    <mergeCell ref="W24:Z24"/>
    <mergeCell ref="AF24:AG24"/>
    <mergeCell ref="AM24:AN24"/>
    <mergeCell ref="AP24:BT24"/>
    <mergeCell ref="S25:U25"/>
    <mergeCell ref="W25:Y25"/>
    <mergeCell ref="AF25:AG25"/>
    <mergeCell ref="AP25:BX25"/>
    <mergeCell ref="Z35:AP35"/>
    <mergeCell ref="AT38:BX38"/>
    <mergeCell ref="B40:C40"/>
    <mergeCell ref="AO40:AP40"/>
    <mergeCell ref="AQ41:BU41"/>
    <mergeCell ref="S43:AD43"/>
    <mergeCell ref="AO43:AZ43"/>
    <mergeCell ref="C47:E47"/>
    <mergeCell ref="F47:H47"/>
    <mergeCell ref="I47:K47"/>
    <mergeCell ref="L47:O47"/>
    <mergeCell ref="AF47:AG47"/>
    <mergeCell ref="BF47:BH47"/>
    <mergeCell ref="BI47:BK47"/>
    <mergeCell ref="BL47:BM47"/>
    <mergeCell ref="BN47:BO47"/>
    <mergeCell ref="C48:E48"/>
    <mergeCell ref="F48:H48"/>
    <mergeCell ref="I48:K48"/>
    <mergeCell ref="L48:O48"/>
    <mergeCell ref="AF48:AG48"/>
    <mergeCell ref="BF48:BH48"/>
    <mergeCell ref="BI48:BK48"/>
    <mergeCell ref="BL48:BM48"/>
    <mergeCell ref="BN48:BO48"/>
    <mergeCell ref="C49:E49"/>
    <mergeCell ref="F49:H49"/>
    <mergeCell ref="I49:K49"/>
    <mergeCell ref="L49:O49"/>
    <mergeCell ref="AF49:AG49"/>
    <mergeCell ref="BF49:BH49"/>
    <mergeCell ref="BI49:BK49"/>
    <mergeCell ref="BL49:BM49"/>
    <mergeCell ref="BN49:BO49"/>
    <mergeCell ref="C50:E50"/>
    <mergeCell ref="F50:H50"/>
    <mergeCell ref="I50:K50"/>
    <mergeCell ref="L50:O50"/>
    <mergeCell ref="AF50:AG50"/>
    <mergeCell ref="BF50:BH50"/>
    <mergeCell ref="BI50:BK50"/>
    <mergeCell ref="BL50:BM50"/>
    <mergeCell ref="BN50:BO50"/>
    <mergeCell ref="C51:E51"/>
    <mergeCell ref="F51:H51"/>
    <mergeCell ref="I51:K51"/>
    <mergeCell ref="L51:O51"/>
    <mergeCell ref="AF51:AG51"/>
    <mergeCell ref="BF51:BH51"/>
    <mergeCell ref="BI51:BK51"/>
    <mergeCell ref="BL51:BM51"/>
    <mergeCell ref="BN51:BO51"/>
    <mergeCell ref="C52:E52"/>
    <mergeCell ref="F52:H52"/>
    <mergeCell ref="I52:K52"/>
    <mergeCell ref="L52:O52"/>
    <mergeCell ref="AF52:AG52"/>
    <mergeCell ref="BF52:BH52"/>
    <mergeCell ref="BI52:BK52"/>
    <mergeCell ref="BL52:BM52"/>
    <mergeCell ref="BN52:BO52"/>
    <mergeCell ref="U53:Y53"/>
    <mergeCell ref="AF53:AG53"/>
    <mergeCell ref="AL53:AM53"/>
    <mergeCell ref="BH53:BM53"/>
    <mergeCell ref="BN53:BO53"/>
    <mergeCell ref="U54:Y54"/>
    <mergeCell ref="AF54:AG54"/>
    <mergeCell ref="AL54:AM54"/>
    <mergeCell ref="F57:I57"/>
    <mergeCell ref="J57:K57"/>
    <mergeCell ref="L57:O57"/>
    <mergeCell ref="S57:T57"/>
    <mergeCell ref="U57:Y57"/>
    <mergeCell ref="BN1:BP2"/>
    <mergeCell ref="BQ1:BS2"/>
    <mergeCell ref="BT1:BX2"/>
    <mergeCell ref="B2:L3"/>
    <mergeCell ref="BN3:BP4"/>
    <mergeCell ref="BQ3:BX4"/>
    <mergeCell ref="B8:B10"/>
    <mergeCell ref="C8:E10"/>
    <mergeCell ref="F8:K10"/>
    <mergeCell ref="L8:N10"/>
    <mergeCell ref="O8:O10"/>
    <mergeCell ref="P8:P10"/>
    <mergeCell ref="Q8:Q9"/>
    <mergeCell ref="R8:R10"/>
    <mergeCell ref="AF8:AG10"/>
    <mergeCell ref="AM8:AN10"/>
    <mergeCell ref="BB8:BB10"/>
    <mergeCell ref="BC8:BE10"/>
    <mergeCell ref="BF8:BK10"/>
    <mergeCell ref="BL8:BO10"/>
    <mergeCell ref="BP8:BR10"/>
    <mergeCell ref="BS8:BT10"/>
    <mergeCell ref="BU8:BV10"/>
    <mergeCell ref="BW9:BX10"/>
    <mergeCell ref="B11:B12"/>
    <mergeCell ref="C11:E12"/>
    <mergeCell ref="L11:N12"/>
    <mergeCell ref="O11:O12"/>
    <mergeCell ref="P11:P12"/>
    <mergeCell ref="R11:R12"/>
    <mergeCell ref="S11:S12"/>
    <mergeCell ref="T11:T12"/>
    <mergeCell ref="U11:U12"/>
    <mergeCell ref="V11:V12"/>
    <mergeCell ref="W11:W12"/>
    <mergeCell ref="X11:X12"/>
    <mergeCell ref="Y11:Y12"/>
    <mergeCell ref="Z11:Z12"/>
    <mergeCell ref="AA11:AA12"/>
    <mergeCell ref="AB11:AB12"/>
    <mergeCell ref="AC11:AC12"/>
    <mergeCell ref="AD11:AD12"/>
    <mergeCell ref="AE11:AE12"/>
    <mergeCell ref="AF11:AG12"/>
    <mergeCell ref="AM11:AN12"/>
    <mergeCell ref="AO11:AO12"/>
    <mergeCell ref="AP11:AP12"/>
    <mergeCell ref="AQ11:AQ12"/>
    <mergeCell ref="AR11:AR12"/>
    <mergeCell ref="AS11:AS12"/>
    <mergeCell ref="AT11:AT12"/>
    <mergeCell ref="AU11:AU12"/>
    <mergeCell ref="AV11:AV12"/>
    <mergeCell ref="AW11:AW12"/>
    <mergeCell ref="AX11:AX12"/>
    <mergeCell ref="AY11:AY12"/>
    <mergeCell ref="AZ11:AZ12"/>
    <mergeCell ref="BA11:BA12"/>
    <mergeCell ref="BB11:BB12"/>
    <mergeCell ref="BC11:BE12"/>
    <mergeCell ref="BP11:BR12"/>
    <mergeCell ref="BS11:BT12"/>
    <mergeCell ref="BU11:BV12"/>
    <mergeCell ref="BW11:BX12"/>
    <mergeCell ref="B13:B14"/>
    <mergeCell ref="C13:E14"/>
    <mergeCell ref="L13:N14"/>
    <mergeCell ref="O13:O14"/>
    <mergeCell ref="P13:P14"/>
    <mergeCell ref="R13:R14"/>
    <mergeCell ref="S13:S14"/>
    <mergeCell ref="T13:T14"/>
    <mergeCell ref="U13:U14"/>
    <mergeCell ref="V13:V14"/>
    <mergeCell ref="W13:W14"/>
    <mergeCell ref="X13:X14"/>
    <mergeCell ref="Y13:Y14"/>
    <mergeCell ref="Z13:Z14"/>
    <mergeCell ref="AA13:AA14"/>
    <mergeCell ref="AB13:AB14"/>
    <mergeCell ref="AC13:AC14"/>
    <mergeCell ref="AD13:AD14"/>
    <mergeCell ref="AE13:AE14"/>
    <mergeCell ref="AF13:AG14"/>
    <mergeCell ref="AM13:AN14"/>
    <mergeCell ref="AO13:AO14"/>
    <mergeCell ref="AP13:AP14"/>
    <mergeCell ref="AQ13:AQ14"/>
    <mergeCell ref="AR13:AR14"/>
    <mergeCell ref="AS13:AS14"/>
    <mergeCell ref="AT13:AT14"/>
    <mergeCell ref="AU13:AU14"/>
    <mergeCell ref="AV13:AV14"/>
    <mergeCell ref="AW13:AW14"/>
    <mergeCell ref="AX13:AX14"/>
    <mergeCell ref="AY13:AY14"/>
    <mergeCell ref="AZ13:AZ14"/>
    <mergeCell ref="BA13:BA14"/>
    <mergeCell ref="BB13:BB14"/>
    <mergeCell ref="BC13:BE14"/>
    <mergeCell ref="BP13:BR14"/>
    <mergeCell ref="BS13:BT14"/>
    <mergeCell ref="BU13:BV14"/>
    <mergeCell ref="BW13:BX14"/>
    <mergeCell ref="B15:B16"/>
    <mergeCell ref="C15:E16"/>
    <mergeCell ref="L15:N16"/>
    <mergeCell ref="O15:O16"/>
    <mergeCell ref="P15:P16"/>
    <mergeCell ref="R15:R16"/>
    <mergeCell ref="S15:S16"/>
    <mergeCell ref="T15:T16"/>
    <mergeCell ref="U15:U16"/>
    <mergeCell ref="V15:V16"/>
    <mergeCell ref="W15:W16"/>
    <mergeCell ref="X15:X16"/>
    <mergeCell ref="Y15:Y16"/>
    <mergeCell ref="Z15:Z16"/>
    <mergeCell ref="AA15:AA16"/>
    <mergeCell ref="AB15:AB16"/>
    <mergeCell ref="AC15:AC16"/>
    <mergeCell ref="AD15:AD16"/>
    <mergeCell ref="AE15:AE16"/>
    <mergeCell ref="AF15:AG16"/>
    <mergeCell ref="AM15:AN16"/>
    <mergeCell ref="AO15:AO16"/>
    <mergeCell ref="AP15:AP16"/>
    <mergeCell ref="AQ15:AQ16"/>
    <mergeCell ref="AR15:AR16"/>
    <mergeCell ref="AS15:AS16"/>
    <mergeCell ref="AT15:AT16"/>
    <mergeCell ref="AU15:AU16"/>
    <mergeCell ref="AV15:AV16"/>
    <mergeCell ref="AW15:AW16"/>
    <mergeCell ref="AX15:AX16"/>
    <mergeCell ref="AY15:AY16"/>
    <mergeCell ref="AZ15:AZ16"/>
    <mergeCell ref="BA15:BA16"/>
    <mergeCell ref="BB15:BB16"/>
    <mergeCell ref="BC15:BE16"/>
    <mergeCell ref="BP15:BR16"/>
    <mergeCell ref="BS15:BT16"/>
    <mergeCell ref="BU15:BV16"/>
    <mergeCell ref="BW15:BX16"/>
    <mergeCell ref="B17:B18"/>
    <mergeCell ref="C17:E18"/>
    <mergeCell ref="L17:N18"/>
    <mergeCell ref="O17:O18"/>
    <mergeCell ref="P17:P18"/>
    <mergeCell ref="R17:R18"/>
    <mergeCell ref="S17:S18"/>
    <mergeCell ref="T17:T18"/>
    <mergeCell ref="U17:U18"/>
    <mergeCell ref="V17:V18"/>
    <mergeCell ref="W17:W18"/>
    <mergeCell ref="X17:X18"/>
    <mergeCell ref="Y17:Y18"/>
    <mergeCell ref="Z17:Z18"/>
    <mergeCell ref="AA17:AA18"/>
    <mergeCell ref="AB17:AB18"/>
    <mergeCell ref="AC17:AC18"/>
    <mergeCell ref="AD17:AD18"/>
    <mergeCell ref="AE17:AE18"/>
    <mergeCell ref="AF17:AG18"/>
    <mergeCell ref="AM17:AN18"/>
    <mergeCell ref="AO17:AO18"/>
    <mergeCell ref="AP17:AP18"/>
    <mergeCell ref="AQ17:AQ18"/>
    <mergeCell ref="AR17:AR18"/>
    <mergeCell ref="AS17:AS18"/>
    <mergeCell ref="AT17:AT18"/>
    <mergeCell ref="AU17:AU18"/>
    <mergeCell ref="AV17:AV18"/>
    <mergeCell ref="AW17:AW18"/>
    <mergeCell ref="AX17:AX18"/>
    <mergeCell ref="AY17:AY18"/>
    <mergeCell ref="AZ17:AZ18"/>
    <mergeCell ref="BA17:BA18"/>
    <mergeCell ref="BB17:BB18"/>
    <mergeCell ref="BC17:BE18"/>
    <mergeCell ref="BP17:BR18"/>
    <mergeCell ref="BS17:BT18"/>
    <mergeCell ref="BU17:BV18"/>
    <mergeCell ref="BW17:BX18"/>
    <mergeCell ref="B19:B20"/>
    <mergeCell ref="C19:E20"/>
    <mergeCell ref="L19:N20"/>
    <mergeCell ref="O19:O20"/>
    <mergeCell ref="P19:P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G20"/>
    <mergeCell ref="AM19:AN20"/>
    <mergeCell ref="AO19:AO20"/>
    <mergeCell ref="AP19:AP20"/>
    <mergeCell ref="AQ19:AQ20"/>
    <mergeCell ref="AR19:AR20"/>
    <mergeCell ref="AS19:AS20"/>
    <mergeCell ref="AT19:AT20"/>
    <mergeCell ref="AU19:AU20"/>
    <mergeCell ref="AV19:AV20"/>
    <mergeCell ref="AW19:AW20"/>
    <mergeCell ref="AX19:AX20"/>
    <mergeCell ref="AY19:AY20"/>
    <mergeCell ref="AZ19:AZ20"/>
    <mergeCell ref="BA19:BA20"/>
    <mergeCell ref="BB19:BB20"/>
    <mergeCell ref="BC19:BE20"/>
    <mergeCell ref="BP19:BR20"/>
    <mergeCell ref="BS19:BT20"/>
    <mergeCell ref="BU19:BV20"/>
    <mergeCell ref="BW19:BX20"/>
    <mergeCell ref="B21:B22"/>
    <mergeCell ref="C21:E22"/>
    <mergeCell ref="L21:N22"/>
    <mergeCell ref="O21:O22"/>
    <mergeCell ref="P21:P22"/>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G22"/>
    <mergeCell ref="AM21:AN22"/>
    <mergeCell ref="AO21:AO22"/>
    <mergeCell ref="AP21:AP22"/>
    <mergeCell ref="AQ21:AQ22"/>
    <mergeCell ref="AR21:AR22"/>
    <mergeCell ref="AS21:AS22"/>
    <mergeCell ref="AT21:AT22"/>
    <mergeCell ref="AU21:AU22"/>
    <mergeCell ref="AV21:AV22"/>
    <mergeCell ref="AW21:AW22"/>
    <mergeCell ref="AX21:AX22"/>
    <mergeCell ref="AY21:AY22"/>
    <mergeCell ref="AZ21:AZ22"/>
    <mergeCell ref="BA21:BA22"/>
    <mergeCell ref="BB21:BB22"/>
    <mergeCell ref="BC21:BE22"/>
    <mergeCell ref="BP21:BR22"/>
    <mergeCell ref="BS21:BT22"/>
    <mergeCell ref="BU21:BV22"/>
    <mergeCell ref="BW21:BX22"/>
    <mergeCell ref="F23:K24"/>
    <mergeCell ref="L23:N24"/>
    <mergeCell ref="BV23:BV24"/>
    <mergeCell ref="BW23:BX24"/>
    <mergeCell ref="Z29:AF30"/>
    <mergeCell ref="AG29:AK30"/>
    <mergeCell ref="AL29:AO30"/>
    <mergeCell ref="Z31:AF32"/>
    <mergeCell ref="AG31:AK32"/>
    <mergeCell ref="AL31:AO32"/>
    <mergeCell ref="Z33:AF34"/>
    <mergeCell ref="AG33:AK34"/>
    <mergeCell ref="AL33:AO34"/>
    <mergeCell ref="B43:B46"/>
    <mergeCell ref="C43:E46"/>
    <mergeCell ref="F43:K46"/>
    <mergeCell ref="L43:O46"/>
    <mergeCell ref="P43:P46"/>
    <mergeCell ref="Q43:Q46"/>
    <mergeCell ref="R43:R46"/>
    <mergeCell ref="AF43:AG46"/>
    <mergeCell ref="AL43:AM46"/>
    <mergeCell ref="BA43:BA46"/>
    <mergeCell ref="BB43:BE46"/>
    <mergeCell ref="BF43:BK46"/>
    <mergeCell ref="BL43:BO46"/>
    <mergeCell ref="BP43:BR46"/>
    <mergeCell ref="BS43:BT46"/>
    <mergeCell ref="BU43:BV46"/>
    <mergeCell ref="BW43:BX46"/>
    <mergeCell ref="S45:S46"/>
    <mergeCell ref="T45:T46"/>
    <mergeCell ref="U45:U46"/>
    <mergeCell ref="V45:V46"/>
    <mergeCell ref="W45:W46"/>
    <mergeCell ref="X45:X46"/>
    <mergeCell ref="Y45:Y46"/>
    <mergeCell ref="Z45:Z46"/>
    <mergeCell ref="AA45:AA46"/>
    <mergeCell ref="AB45:AB46"/>
    <mergeCell ref="AC45:AC46"/>
    <mergeCell ref="AD45:AD46"/>
    <mergeCell ref="AO45:AO46"/>
    <mergeCell ref="AP45:AP46"/>
    <mergeCell ref="AQ45:AQ46"/>
    <mergeCell ref="AR45:AR46"/>
    <mergeCell ref="AS45:AS46"/>
    <mergeCell ref="AT45:AT46"/>
    <mergeCell ref="AU45:AU46"/>
    <mergeCell ref="AV45:AV46"/>
    <mergeCell ref="AW45:AW46"/>
    <mergeCell ref="AX45:AX46"/>
    <mergeCell ref="AY45:AY46"/>
    <mergeCell ref="AZ45:AZ46"/>
    <mergeCell ref="AL47:AM48"/>
    <mergeCell ref="AN47:AN48"/>
    <mergeCell ref="AO47:AO48"/>
    <mergeCell ref="AP47:AP48"/>
    <mergeCell ref="AQ47:AQ48"/>
    <mergeCell ref="AR47:AR48"/>
    <mergeCell ref="AS47:AS48"/>
    <mergeCell ref="AT47:AT48"/>
    <mergeCell ref="AU47:AU48"/>
    <mergeCell ref="AV47:AV48"/>
    <mergeCell ref="AW47:AW48"/>
    <mergeCell ref="AX47:AX48"/>
    <mergeCell ref="AY47:AY48"/>
    <mergeCell ref="AZ47:AZ48"/>
    <mergeCell ref="BA47:BA48"/>
    <mergeCell ref="BB47:BE48"/>
    <mergeCell ref="BP47:BR48"/>
    <mergeCell ref="BS47:BT48"/>
    <mergeCell ref="BU47:BV48"/>
    <mergeCell ref="BW47:BX48"/>
    <mergeCell ref="AL49:AM50"/>
    <mergeCell ref="AN49:AN50"/>
    <mergeCell ref="AO49:AO50"/>
    <mergeCell ref="AP49:AP50"/>
    <mergeCell ref="AQ49:AQ50"/>
    <mergeCell ref="AR49:AR50"/>
    <mergeCell ref="AS49:AS50"/>
    <mergeCell ref="AT49:AT50"/>
    <mergeCell ref="AU49:AU50"/>
    <mergeCell ref="AV49:AV50"/>
    <mergeCell ref="AW49:AW50"/>
    <mergeCell ref="AX49:AX50"/>
    <mergeCell ref="AY49:AY50"/>
    <mergeCell ref="AZ49:AZ50"/>
    <mergeCell ref="BA49:BA50"/>
    <mergeCell ref="BB49:BE50"/>
    <mergeCell ref="BP49:BR50"/>
    <mergeCell ref="BS49:BT50"/>
    <mergeCell ref="BU49:BV50"/>
    <mergeCell ref="BW49:BX50"/>
    <mergeCell ref="AL51:AM52"/>
    <mergeCell ref="AN51:AN52"/>
    <mergeCell ref="AO51:AO52"/>
    <mergeCell ref="AP51:AP52"/>
    <mergeCell ref="AQ51:AQ52"/>
    <mergeCell ref="AR51:AR52"/>
    <mergeCell ref="AS51:AS52"/>
    <mergeCell ref="AT51:AT52"/>
    <mergeCell ref="AU51:AU52"/>
    <mergeCell ref="AV51:AV52"/>
    <mergeCell ref="AW51:AW52"/>
    <mergeCell ref="AX51:AX52"/>
    <mergeCell ref="AY51:AY52"/>
    <mergeCell ref="AZ51:AZ52"/>
    <mergeCell ref="BA51:BA52"/>
    <mergeCell ref="BB51:BE52"/>
    <mergeCell ref="BP51:BR52"/>
    <mergeCell ref="BS51:BT52"/>
    <mergeCell ref="BU51:BV52"/>
    <mergeCell ref="BW51:BX52"/>
    <mergeCell ref="H53:K54"/>
    <mergeCell ref="L53:O54"/>
    <mergeCell ref="P53:P54"/>
    <mergeCell ref="Q53:Q54"/>
    <mergeCell ref="R53:R54"/>
    <mergeCell ref="S53:T54"/>
    <mergeCell ref="BT53:BT54"/>
    <mergeCell ref="BU53:BV54"/>
    <mergeCell ref="BW53:BX54"/>
    <mergeCell ref="BW55:BY57"/>
    <mergeCell ref="Z56:AP57"/>
    <mergeCell ref="AQ56:AY57"/>
    <mergeCell ref="AZ56:BG57"/>
  </mergeCells>
  <phoneticPr fontId="19"/>
  <dataValidations count="3">
    <dataValidation type="list" allowBlank="1" showDropDown="0" showInputMessage="1" showErrorMessage="1" sqref="O11:O22">
      <formula1>$CA$7:$CA$8</formula1>
    </dataValidation>
    <dataValidation type="list" allowBlank="1" showDropDown="0" showInputMessage="1" showErrorMessage="1" sqref="S47:AD52 AO47:AZ52 S11:AD22">
      <formula1>$CB$7:$CB$8</formula1>
    </dataValidation>
    <dataValidation type="list" allowBlank="1" showDropDown="0" showInputMessage="1" showErrorMessage="1" sqref="AP11:BA22">
      <formula1>$CB$7:$CB$9</formula1>
    </dataValidation>
  </dataValidations>
  <printOptions horizontalCentered="1" verticalCentered="1"/>
  <pageMargins left="0.31496062992125984" right="0.19685039370078738" top="0" bottom="0" header="0.11811023622047245" footer="0.11811023622047245"/>
  <pageSetup paperSize="9" scale="32" firstPageNumber="0" fitToWidth="1" fitToHeight="1" orientation="portrait" usePrinterDefaults="1" blackAndWhite="1" useFirstPageNumber="1" r:id="rId1"/>
  <headerFooter alignWithMargins="0"/>
  <colBreaks count="1" manualBreakCount="1">
    <brk id="77" min="1" max="54" man="1"/>
  </col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作成要領</vt:lpstr>
      <vt:lpstr>管理表（１ページ）</vt:lpstr>
      <vt:lpstr xml:space="preserve">管理表 (２ページ)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okuizumo-user</dc:creator>
  <cp:lastModifiedBy>柿丸 義之</cp:lastModifiedBy>
  <cp:lastPrinted>2024-12-02T05:54:27Z</cp:lastPrinted>
  <dcterms:created xsi:type="dcterms:W3CDTF">1997-01-08T22:48:59Z</dcterms:created>
  <dcterms:modified xsi:type="dcterms:W3CDTF">2025-11-20T01:13:27Z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2025-11-20T01:13:27Z</vt:filetime>
  </property>
</Properties>
</file>